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015" tabRatio="768" firstSheet="3" activeTab="7"/>
  </bookViews>
  <sheets>
    <sheet name="КлТС 2014" sheetId="1" state="hidden" r:id="rId1"/>
    <sheet name="КлТС 2014 (2)" sheetId="2" state="hidden" r:id="rId2"/>
    <sheet name="КлТС 2014 (3)" sheetId="3" state="hidden" r:id="rId3"/>
    <sheet name="Исходные данные" sheetId="4" r:id="rId4"/>
    <sheet name="Подготовка" sheetId="5" r:id="rId5"/>
    <sheet name="Кол-во для прогноза" sheetId="6" r:id="rId6"/>
    <sheet name="Средний чек" sheetId="7" r:id="rId7"/>
    <sheet name="Объем для прогноза" sheetId="8" r:id="rId8"/>
    <sheet name="Novo Forecast" sheetId="9" r:id="rId9"/>
    <sheet name="Бесплатное обучение по BI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<sst xmlns="http://schemas.openxmlformats.org/spreadsheetml/2006/main" count="628" uniqueCount="138">
  <si>
    <t>Декабрь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</si>
  <si>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</si>
  <si>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</si>
  <si>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</si>
  <si>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</si>
  <si>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</si>
  <si>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</si>
  <si>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</si>
  <si>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</si>
  <si>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</si>
  <si>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</si>
  <si>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Декабрь 2011 г.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</si>
  <si>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</si>
  <si>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</si>
  <si>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</si>
  <si>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</si>
  <si>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</si>
  <si>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</si>
  <si>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Июль 2012 г.</t>
  </si>
  <si>
    <t>Август 2012 г.</t>
  </si>
  <si>
    <t>Сентябрь 2012 г.</t>
  </si>
  <si>
    <t>Октябрь 2012 г.</t>
  </si>
  <si>
    <t>Декабрь 2012 г.</t>
  </si>
  <si>
    <t>Коэф-т сезонности</t>
  </si>
  <si>
    <t>Ноябрь 2011г.</t>
  </si>
  <si>
    <t>Ноябрь 2012г.</t>
  </si>
  <si>
    <t>ср. значение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</si>
  <si>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</si>
  <si>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</si>
  <si>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</si>
  <si>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</si>
  <si>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</si>
  <si>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</si>
  <si>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</si>
  <si>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</si>
  <si>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</si>
  <si>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</si>
  <si>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</si>
  <si>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>тренд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</si>
  <si>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</si>
  <si>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</si>
  <si>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</si>
  <si>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</si>
  <si>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</si>
  <si>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</si>
  <si>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</si>
  <si>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</si>
  <si>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</si>
  <si>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</si>
  <si>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2013г.</t>
  </si>
  <si>
    <t>Декабрь 2013 г.</t>
  </si>
  <si>
    <t>коэфф-ты сезонности</t>
  </si>
  <si>
    <t>Январь 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</si>
  <si>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</si>
  <si>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</si>
  <si>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</si>
  <si>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</si>
  <si>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</si>
  <si>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</si>
  <si>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2014г.</t>
  </si>
  <si>
    <t>Сентябрь 2014г.</t>
  </si>
  <si>
    <t>Октябрь 2014г.</t>
  </si>
  <si>
    <t>Ноябрь 2014г.</t>
  </si>
  <si>
    <t>Декабрь 2014г.</t>
  </si>
  <si>
    <t xml:space="preserve">тренд </t>
  </si>
  <si>
    <t xml:space="preserve">прогноз </t>
  </si>
  <si>
    <t>прогноз</t>
  </si>
  <si>
    <t>Январь 2010 г.</t>
  </si>
  <si>
    <t>Февраль 2010 г.</t>
  </si>
  <si>
    <t>Апрель 2010 г.</t>
  </si>
  <si>
    <t>Реализация, руб.</t>
  </si>
  <si>
    <t>Март 2010 г.</t>
  </si>
  <si>
    <t>Май 2010 г.</t>
  </si>
  <si>
    <t>Июнь 2010 г.</t>
  </si>
  <si>
    <t>Июль 2010 г.</t>
  </si>
  <si>
    <t>Август 2010 г.</t>
  </si>
  <si>
    <t>Сентябрь 2010 г.</t>
  </si>
  <si>
    <t>Октябрь 2010 г.</t>
  </si>
  <si>
    <t>Ноябрь 2010г.</t>
  </si>
  <si>
    <t>Декабрь 2010 г.</t>
  </si>
  <si>
    <t>с/с</t>
  </si>
  <si>
    <t>Реконструкция</t>
  </si>
  <si>
    <t>Прогноз</t>
  </si>
  <si>
    <t>Объём продаж</t>
  </si>
  <si>
    <t>Кол-во машин</t>
  </si>
  <si>
    <t>Экспоненциальный тренд средний по циклам + сезонность</t>
  </si>
  <si>
    <t>Экспонентциальное сглаживание, коэффициент сглаживания ряда 1</t>
  </si>
  <si>
    <t>Готовим данные, рассчитываем прогноз на период реконструкции</t>
  </si>
  <si>
    <t>Линейный тренд за последний период + сезонность</t>
  </si>
  <si>
    <t>Полином 6-й степени за последний период + сезонность</t>
  </si>
  <si>
    <t>Полином 4-й степени сезонность за весь, тренд за последний период</t>
  </si>
  <si>
    <t>Полином 3-й степени сезонность за весь, тренд за последний период</t>
  </si>
  <si>
    <t>Экспонентциальное сглаживание, коэффициент сглаживания ряда 0,3</t>
  </si>
  <si>
    <t>Экспонентциальное сглаживание, коэффициент сглаживания ряда 0,2</t>
  </si>
  <si>
    <t>Экспоненциальный тренд за последний период + сезонность</t>
  </si>
  <si>
    <t>Средняя за 3 предыдущих периода + сезонность</t>
  </si>
  <si>
    <t>Итого</t>
  </si>
  <si>
    <t>Средняя за 3 предыдущих периода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</si>
  <si>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</si>
  <si>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</si>
  <si>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</si>
  <si>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</si>
  <si>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</si>
  <si>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</si>
  <si>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</si>
  <si>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</si>
  <si>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</si>
  <si>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</si>
  <si>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</si>
  <si>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</si>
  <si>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Сезонность к 3-м месяцам</t>
  </si>
  <si>
    <t>Логарифмический тренд сезонность за весь, тренд за последний период</t>
  </si>
  <si>
    <t>Полином 2-й степени сезонность за весь, тренд за последний период</t>
  </si>
  <si>
    <t>Полином 4-й степени за последний период + сезонность</t>
  </si>
  <si>
    <t>Полином 5-й степени сезонность за весь, тренд за последний период</t>
  </si>
  <si>
    <t>Полином 2-й степени за последний период + сезонность</t>
  </si>
  <si>
    <t>Экспоненциальный тренд за весь период + сезонность</t>
  </si>
  <si>
    <t>Средняя за 2 предыдущих периода + сезонность</t>
  </si>
  <si>
    <t>Средняя за 4 предыдущих периода</t>
  </si>
  <si>
    <t>www.4analytics.ru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</si>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</sst>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0.0"/>
    <numFmt numFmtId="175" formatCode="[$-419]mmmm\ yyyy;@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#,##0.0"/>
    <numFmt numFmtId="183" formatCode="[$-FC19]d\ mmmm\ yyyy\ &quot;г.&quot;"/>
    <numFmt numFmtId="184" formatCode="_-* #,##0.0_р_._-;\-* #,##0.0_р_._-;_-* &quot;-&quot;??_р_._-;_-@_-"/>
    <numFmt numFmtId="185" formatCode="_-* #,##0_р_._-;\-* #,##0_р_._-;_-* &quot;-&quot;??_р_._-;_-@_-"/>
    <numFmt numFmtId="186" formatCode="[$-10409]#,##0.00"/>
    <numFmt numFmtId="187" formatCode="[$-10409]#,##0.0000"/>
    <numFmt numFmtId="188" formatCode="0_ ;[Red]\-0\ "/>
    <numFmt numFmtId="189" formatCode="0.0000E+00"/>
    <numFmt numFmtId="190" formatCode="0.000E+00"/>
    <numFmt numFmtId="191" formatCode="0.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00"/>
    <numFmt numFmtId="213" formatCode="#,##0_ ;\-#,##0\ "/>
    <numFmt numFmtId="214" formatCode="#,##0_ ;[Red]\-#,##0\ "/>
    <numFmt numFmtId="215" formatCode="_-* #,##0.0_р_._-;\-* #,##0.0_р_._-;_-* &quot;-&quot;?_р_._-;_-@_-"/>
    <numFmt numFmtId="216" formatCode="_-* #,##0&quot;р.&quot;_-;\-* #,##0&quot;р.&quot;_-;_-* &quot;-&quot;??&quot;р.&quot;_-;_-@_-"/>
    <numFmt numFmtId="217" formatCode="#,##0.00_ ;[Red]\-#,##0.00\ \ "/>
    <numFmt numFmtId="218" formatCode="0.0%"/>
    <numFmt numFmtId="219" formatCode="[$-419]mmmm;@"/>
    <numFmt numFmtId="220" formatCode="dd/mm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0_р_._-;\-* #,##0.00000_р_._-;_-* &quot;-&quot;??_р_._-;_-@_-"/>
    <numFmt numFmtId="224" formatCode="#,##0.0_ ;[Red]\-#,##0.0\ "/>
  </numFmts>
  <fonts count="6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 Cyr"/>
      <family val="2"/>
    </font>
    <font>
      <b/>
      <sz val="9"/>
      <color indexed="8"/>
      <name val="Calibri"/>
      <family val="2"/>
    </font>
    <font>
      <b/>
      <sz val="10"/>
      <color indexed="19"/>
      <name val="Arial Cyr"/>
      <family val="0"/>
    </font>
    <font>
      <u val="single"/>
      <sz val="11"/>
      <color indexed="12"/>
      <name val="Calibri"/>
      <family val="2"/>
    </font>
    <font>
      <b/>
      <sz val="25"/>
      <color indexed="8"/>
      <name val="Arial Unicode MS"/>
      <family val="2"/>
    </font>
    <font>
      <sz val="12"/>
      <color indexed="8"/>
      <name val="Arial Unicode MS"/>
      <family val="2"/>
    </font>
    <font>
      <b/>
      <sz val="12"/>
      <color indexed="63"/>
      <name val="Arial Unicode MS"/>
      <family val="2"/>
    </font>
    <font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8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3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b/>
      <sz val="10"/>
      <color rgb="FFC00000"/>
      <name val="Arial Cyr"/>
      <family val="0"/>
    </font>
    <font>
      <b/>
      <sz val="9"/>
      <color rgb="FFC00000"/>
      <name val="Arial Cyr"/>
      <family val="0"/>
    </font>
    <font>
      <b/>
      <sz val="10"/>
      <color rgb="FFFF0000"/>
      <name val="Arial Cyr"/>
      <family val="0"/>
    </font>
    <font>
      <sz val="9"/>
      <color theme="1"/>
      <name val="Calibri"/>
      <family val="2"/>
    </font>
    <font>
      <sz val="9"/>
      <color theme="1"/>
      <name val="Arial Cyr"/>
      <family val="2"/>
    </font>
    <font>
      <b/>
      <sz val="9"/>
      <color theme="1"/>
      <name val="Calibri"/>
      <family val="2"/>
    </font>
    <font>
      <b/>
      <sz val="10"/>
      <color rgb="FF002060"/>
      <name val="Arial Cyr"/>
      <family val="0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5" fillId="0" borderId="0">
      <alignment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9" fillId="0" borderId="0" xfId="0" applyFont="1" applyAlignment="1">
      <alignment/>
    </xf>
    <xf numFmtId="175" fontId="21" fillId="0" borderId="10" xfId="59" applyNumberFormat="1" applyFont="1" applyBorder="1" applyAlignment="1">
      <alignment horizontal="left" vertical="center" wrapText="1"/>
      <protection/>
    </xf>
    <xf numFmtId="4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75" fontId="21" fillId="0" borderId="0" xfId="59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5" fontId="21" fillId="0" borderId="10" xfId="59" applyNumberFormat="1" applyFont="1" applyFill="1" applyBorder="1" applyAlignment="1">
      <alignment horizontal="left"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1" fillId="0" borderId="0" xfId="67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214" fontId="52" fillId="0" borderId="10" xfId="0" applyNumberFormat="1" applyFont="1" applyBorder="1" applyAlignment="1">
      <alignment horizontal="center" vertical="center"/>
    </xf>
    <xf numFmtId="214" fontId="5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9" fontId="0" fillId="0" borderId="0" xfId="64" applyFont="1" applyAlignment="1">
      <alignment/>
    </xf>
    <xf numFmtId="217" fontId="52" fillId="0" borderId="10" xfId="0" applyNumberFormat="1" applyFont="1" applyBorder="1" applyAlignment="1">
      <alignment horizontal="center" vertical="center"/>
    </xf>
    <xf numFmtId="217" fontId="52" fillId="0" borderId="10" xfId="0" applyNumberFormat="1" applyFont="1" applyFill="1" applyBorder="1" applyAlignment="1">
      <alignment horizontal="center" vertical="center"/>
    </xf>
    <xf numFmtId="217" fontId="0" fillId="0" borderId="0" xfId="0" applyNumberFormat="1" applyAlignment="1">
      <alignment/>
    </xf>
    <xf numFmtId="175" fontId="21" fillId="0" borderId="11" xfId="59" applyNumberFormat="1" applyFont="1" applyFill="1" applyBorder="1" applyAlignment="1">
      <alignment horizontal="left" vertical="center" wrapText="1"/>
      <protection/>
    </xf>
    <xf numFmtId="217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horizontal="center" vertical="center"/>
      <protection/>
    </xf>
    <xf numFmtId="3" fontId="53" fillId="16" borderId="11" xfId="56" applyNumberFormat="1" applyFont="1" applyFill="1" applyBorder="1" applyAlignment="1">
      <alignment horizontal="center" vertical="center"/>
      <protection/>
    </xf>
    <xf numFmtId="214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vertical="center"/>
      <protection/>
    </xf>
    <xf numFmtId="3" fontId="53" fillId="16" borderId="11" xfId="56" applyNumberFormat="1" applyFont="1" applyFill="1" applyBorder="1" applyAlignment="1">
      <alignment vertical="center"/>
      <protection/>
    </xf>
    <xf numFmtId="3" fontId="53" fillId="16" borderId="13" xfId="56" applyNumberFormat="1" applyFont="1" applyFill="1" applyBorder="1" applyAlignment="1">
      <alignment vertical="center"/>
      <protection/>
    </xf>
    <xf numFmtId="214" fontId="52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 vertical="center" wrapText="1"/>
    </xf>
    <xf numFmtId="217" fontId="0" fillId="0" borderId="0" xfId="0" applyNumberFormat="1" applyFill="1" applyBorder="1" applyAlignment="1">
      <alignment/>
    </xf>
    <xf numFmtId="0" fontId="24" fillId="0" borderId="0" xfId="0" applyFont="1" applyBorder="1" applyAlignment="1">
      <alignment horizontal="right" vertical="center" wrapText="1"/>
    </xf>
    <xf numFmtId="214" fontId="5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217" fontId="2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217" fontId="55" fillId="0" borderId="0" xfId="0" applyNumberFormat="1" applyFont="1" applyAlignment="1">
      <alignment/>
    </xf>
    <xf numFmtId="3" fontId="53" fillId="17" borderId="12" xfId="56" applyNumberFormat="1" applyFont="1" applyFill="1" applyBorder="1" applyAlignment="1">
      <alignment vertical="center"/>
      <protection/>
    </xf>
    <xf numFmtId="172" fontId="54" fillId="0" borderId="0" xfId="0" applyNumberFormat="1" applyFont="1" applyBorder="1" applyAlignment="1">
      <alignment horizontal="center" vertical="center"/>
    </xf>
    <xf numFmtId="217" fontId="52" fillId="0" borderId="10" xfId="67" applyNumberFormat="1" applyFont="1" applyBorder="1" applyAlignment="1">
      <alignment horizontal="center" vertical="center"/>
    </xf>
    <xf numFmtId="217" fontId="52" fillId="0" borderId="10" xfId="67" applyNumberFormat="1" applyFont="1" applyFill="1" applyBorder="1" applyAlignment="1">
      <alignment horizontal="center" vertical="center"/>
    </xf>
    <xf numFmtId="217" fontId="31" fillId="0" borderId="10" xfId="67" applyNumberFormat="1" applyFont="1" applyFill="1" applyBorder="1" applyAlignment="1">
      <alignment horizontal="center"/>
    </xf>
    <xf numFmtId="217" fontId="53" fillId="16" borderId="12" xfId="67" applyNumberFormat="1" applyFont="1" applyFill="1" applyBorder="1" applyAlignment="1">
      <alignment vertical="center"/>
    </xf>
    <xf numFmtId="217" fontId="53" fillId="16" borderId="11" xfId="67" applyNumberFormat="1" applyFont="1" applyFill="1" applyBorder="1" applyAlignment="1">
      <alignment vertical="center"/>
    </xf>
    <xf numFmtId="217" fontId="53" fillId="16" borderId="13" xfId="67" applyNumberFormat="1" applyFont="1" applyFill="1" applyBorder="1" applyAlignment="1">
      <alignment vertical="center"/>
    </xf>
    <xf numFmtId="217" fontId="52" fillId="17" borderId="10" xfId="67" applyNumberFormat="1" applyFont="1" applyFill="1" applyBorder="1" applyAlignment="1">
      <alignment horizontal="center" vertical="center"/>
    </xf>
    <xf numFmtId="217" fontId="53" fillId="16" borderId="12" xfId="67" applyNumberFormat="1" applyFont="1" applyFill="1" applyBorder="1" applyAlignment="1">
      <alignment horizontal="center" vertical="center"/>
    </xf>
    <xf numFmtId="217" fontId="53" fillId="16" borderId="11" xfId="67" applyNumberFormat="1" applyFont="1" applyFill="1" applyBorder="1" applyAlignment="1">
      <alignment horizontal="center" vertical="center"/>
    </xf>
    <xf numFmtId="217" fontId="53" fillId="17" borderId="12" xfId="67" applyNumberFormat="1" applyFont="1" applyFill="1" applyBorder="1" applyAlignment="1">
      <alignment vertical="center"/>
    </xf>
    <xf numFmtId="175" fontId="21" fillId="0" borderId="11" xfId="59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46" fillId="0" borderId="0" xfId="44" applyAlignment="1" applyProtection="1">
      <alignment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56" fillId="0" borderId="0" xfId="45" applyFont="1" applyAlignment="1" applyProtection="1">
      <alignment vertical="center" wrapText="1"/>
      <protection/>
    </xf>
    <xf numFmtId="0" fontId="48" fillId="0" borderId="0" xfId="57">
      <alignment/>
      <protection/>
    </xf>
    <xf numFmtId="0" fontId="46" fillId="18" borderId="0" xfId="45" applyFont="1" applyFill="1" applyAlignment="1" applyProtection="1">
      <alignment/>
      <protection/>
    </xf>
    <xf numFmtId="0" fontId="57" fillId="18" borderId="0" xfId="45" applyFont="1" applyFill="1" applyAlignment="1" applyProtection="1">
      <alignment horizontal="left" wrapText="1" indent="1"/>
      <protection/>
    </xf>
    <xf numFmtId="0" fontId="57" fillId="0" borderId="0" xfId="57" applyFont="1">
      <alignment/>
      <protection/>
    </xf>
    <xf numFmtId="0" fontId="58" fillId="19" borderId="0" xfId="45" applyFont="1" applyFill="1" applyAlignment="1" applyProtection="1">
      <alignment horizontal="center" vertical="center"/>
      <protection/>
    </xf>
    <xf numFmtId="0" fontId="59" fillId="20" borderId="0" xfId="57" applyFont="1" applyFill="1">
      <alignment/>
      <protection/>
    </xf>
    <xf numFmtId="0" fontId="60" fillId="21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wrapText="1" indent="1"/>
      <protection/>
    </xf>
    <xf numFmtId="0" fontId="57" fillId="20" borderId="0" xfId="57" applyFont="1" applyFill="1">
      <alignment/>
      <protection/>
    </xf>
    <xf numFmtId="0" fontId="61" fillId="22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vertical="center" wrapText="1" indent="1"/>
      <protection/>
    </xf>
    <xf numFmtId="0" fontId="62" fillId="23" borderId="0" xfId="57" applyFont="1" applyFill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тренд-сезонная модел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"/>
          <c:w val="0.979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2014'!$A$3:$A$53</c:f>
              <c:strCache/>
            </c:strRef>
          </c:cat>
          <c:val>
            <c:numRef>
              <c:f>'КлТС 2014'!$C$3:$C$53</c:f>
              <c:numCache/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1"/>
        <c:lblOffset val="100"/>
        <c:tickLblSkip val="2"/>
        <c:noMultiLvlLbl val="0"/>
      </c:catAx>
      <c:valAx>
        <c:axId val="39019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75"/>
          <c:w val="0.984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(2)'!$C$2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(2)'!$A$3:$A$41</c:f>
              <c:strCache/>
            </c:strRef>
          </c:cat>
          <c:val>
            <c:numRef>
              <c:f>'КлТС 2014 (2)'!$C$3:$C$41</c:f>
              <c:numCache/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7"/>
          <c:w val="0.984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(3)'!$C$2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(3)'!$A$3:$A$29</c:f>
              <c:strCache/>
            </c:strRef>
          </c:cat>
          <c:val>
            <c:numRef>
              <c:f>'КлТС 2014 (3)'!$C$3:$C$29</c:f>
              <c:numCache/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9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</xdr:row>
      <xdr:rowOff>19050</xdr:rowOff>
    </xdr:from>
    <xdr:to>
      <xdr:col>18</xdr:col>
      <xdr:colOff>419100</xdr:colOff>
      <xdr:row>19</xdr:row>
      <xdr:rowOff>133350</xdr:rowOff>
    </xdr:to>
    <xdr:graphicFrame>
      <xdr:nvGraphicFramePr>
        <xdr:cNvPr id="1" name="Диаграмма 1"/>
        <xdr:cNvGraphicFramePr/>
      </xdr:nvGraphicFramePr>
      <xdr:xfrm>
        <a:off x="7105650" y="180975"/>
        <a:ext cx="91916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19050</xdr:rowOff>
    </xdr:from>
    <xdr:to>
      <xdr:col>18</xdr:col>
      <xdr:colOff>419100</xdr:colOff>
      <xdr:row>18</xdr:row>
      <xdr:rowOff>66675</xdr:rowOff>
    </xdr:to>
    <xdr:graphicFrame>
      <xdr:nvGraphicFramePr>
        <xdr:cNvPr id="1" name="Диаграмма 1"/>
        <xdr:cNvGraphicFramePr/>
      </xdr:nvGraphicFramePr>
      <xdr:xfrm>
        <a:off x="6867525" y="180975"/>
        <a:ext cx="942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19050</xdr:rowOff>
    </xdr:from>
    <xdr:to>
      <xdr:col>18</xdr:col>
      <xdr:colOff>419100</xdr:colOff>
      <xdr:row>19</xdr:row>
      <xdr:rowOff>66675</xdr:rowOff>
    </xdr:to>
    <xdr:graphicFrame>
      <xdr:nvGraphicFramePr>
        <xdr:cNvPr id="1" name="Диаграмма 1"/>
        <xdr:cNvGraphicFramePr/>
      </xdr:nvGraphicFramePr>
      <xdr:xfrm>
        <a:off x="6800850" y="180975"/>
        <a:ext cx="9496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8229600</xdr:colOff>
      <xdr:row>0</xdr:row>
      <xdr:rowOff>295275</xdr:rowOff>
    </xdr:from>
    <xdr:to>
      <xdr:col>1</xdr:col>
      <xdr:colOff>95250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95275"/>
          <a:ext cx="30003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7877175</xdr:colOff>
      <xdr:row>2</xdr:row>
      <xdr:rowOff>171450</xdr:rowOff>
    </xdr:from>
    <xdr:to>
      <xdr:col>0</xdr:col>
      <xdr:colOff>10382250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7877175" y="762000"/>
          <a:ext cx="2495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0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ht="12.75">
      <c r="A3" s="2" t="s">
        <v>67</v>
      </c>
      <c r="B3" s="23">
        <v>1</v>
      </c>
      <c r="C3" s="4">
        <v>441070</v>
      </c>
      <c r="D3" s="4">
        <f>1262.8*B3+378725</f>
        <v>379987.8</v>
      </c>
      <c r="E3" s="11">
        <f aca="true" t="shared" si="0" ref="E3:E50">C3/D3</f>
        <v>1.1607477924291254</v>
      </c>
      <c r="F3" s="17"/>
    </row>
    <row r="4" spans="1:6" ht="12.75">
      <c r="A4" s="2" t="s">
        <v>68</v>
      </c>
      <c r="B4" s="23">
        <v>2</v>
      </c>
      <c r="C4" s="4">
        <v>408120</v>
      </c>
      <c r="D4" s="4">
        <f aca="true" t="shared" si="1" ref="D4:D62">1262.8*B4+378725</f>
        <v>381250.6</v>
      </c>
      <c r="E4" s="11">
        <f t="shared" si="0"/>
        <v>1.0704770038394695</v>
      </c>
      <c r="F4" s="17"/>
    </row>
    <row r="5" spans="1:6" ht="12.75">
      <c r="A5" s="2" t="s">
        <v>71</v>
      </c>
      <c r="B5" s="23">
        <v>3</v>
      </c>
      <c r="C5" s="4">
        <v>711280</v>
      </c>
      <c r="D5" s="4">
        <f t="shared" si="1"/>
        <v>382513.4</v>
      </c>
      <c r="E5" s="11">
        <f t="shared" si="0"/>
        <v>1.859490412623453</v>
      </c>
      <c r="F5" s="17"/>
    </row>
    <row r="6" spans="1:6" ht="12.75">
      <c r="A6" s="2" t="s">
        <v>69</v>
      </c>
      <c r="B6" s="23">
        <v>4</v>
      </c>
      <c r="C6" s="4">
        <v>622130</v>
      </c>
      <c r="D6" s="4">
        <f t="shared" si="1"/>
        <v>383776.2</v>
      </c>
      <c r="E6" s="11">
        <f t="shared" si="0"/>
        <v>1.6210749911015847</v>
      </c>
      <c r="F6" s="17"/>
    </row>
    <row r="7" spans="1:6" ht="12.75">
      <c r="A7" s="2" t="s">
        <v>72</v>
      </c>
      <c r="B7" s="23">
        <v>5</v>
      </c>
      <c r="C7" s="4">
        <v>420150</v>
      </c>
      <c r="D7" s="4">
        <f t="shared" si="1"/>
        <v>385039</v>
      </c>
      <c r="E7" s="11">
        <f t="shared" si="0"/>
        <v>1.0911881653546784</v>
      </c>
      <c r="F7" s="17"/>
    </row>
    <row r="8" spans="1:6" ht="12.75">
      <c r="A8" s="2" t="s">
        <v>73</v>
      </c>
      <c r="B8" s="23">
        <v>6</v>
      </c>
      <c r="C8" s="4">
        <v>356790</v>
      </c>
      <c r="D8" s="4">
        <f t="shared" si="1"/>
        <v>386301.8</v>
      </c>
      <c r="E8" s="11">
        <f t="shared" si="0"/>
        <v>0.9236042907384848</v>
      </c>
      <c r="F8" s="17"/>
    </row>
    <row r="9" spans="1:6" ht="12.75">
      <c r="A9" s="2" t="s">
        <v>74</v>
      </c>
      <c r="B9" s="23">
        <v>7</v>
      </c>
      <c r="C9" s="4">
        <v>336015</v>
      </c>
      <c r="D9" s="4">
        <f t="shared" si="1"/>
        <v>387564.6</v>
      </c>
      <c r="E9" s="11">
        <f t="shared" si="0"/>
        <v>0.8669909480896862</v>
      </c>
      <c r="F9" s="17"/>
    </row>
    <row r="10" spans="1:6" ht="12.75">
      <c r="A10" s="2" t="s">
        <v>75</v>
      </c>
      <c r="B10" s="23">
        <v>8</v>
      </c>
      <c r="C10" s="4">
        <v>250450</v>
      </c>
      <c r="D10" s="4">
        <f t="shared" si="1"/>
        <v>388827.4</v>
      </c>
      <c r="E10" s="11">
        <f t="shared" si="0"/>
        <v>0.6441161296760465</v>
      </c>
      <c r="F10" s="17"/>
    </row>
    <row r="11" spans="1:6" ht="12.75">
      <c r="A11" s="2" t="s">
        <v>76</v>
      </c>
      <c r="B11" s="23">
        <v>9</v>
      </c>
      <c r="C11" s="4">
        <v>307055</v>
      </c>
      <c r="D11" s="4">
        <f t="shared" si="1"/>
        <v>390090.2</v>
      </c>
      <c r="E11" s="11">
        <f t="shared" si="0"/>
        <v>0.7871384618224195</v>
      </c>
      <c r="F11" s="17"/>
    </row>
    <row r="12" spans="1:6" ht="12.75">
      <c r="A12" s="2" t="s">
        <v>77</v>
      </c>
      <c r="B12" s="23">
        <v>10</v>
      </c>
      <c r="C12" s="4">
        <v>315782</v>
      </c>
      <c r="D12" s="4">
        <f t="shared" si="1"/>
        <v>391353</v>
      </c>
      <c r="E12" s="11">
        <f t="shared" si="0"/>
        <v>0.8068981201115106</v>
      </c>
      <c r="F12" s="17"/>
    </row>
    <row r="13" spans="1:6" ht="12.75">
      <c r="A13" s="2" t="s">
        <v>78</v>
      </c>
      <c r="B13" s="23">
        <v>11</v>
      </c>
      <c r="C13" s="4">
        <v>410570</v>
      </c>
      <c r="D13" s="4">
        <f t="shared" si="1"/>
        <v>392615.8</v>
      </c>
      <c r="E13" s="11">
        <f t="shared" si="0"/>
        <v>1.045729692997582</v>
      </c>
      <c r="F13" s="17"/>
    </row>
    <row r="14" spans="1:6" ht="12.75">
      <c r="A14" s="2" t="s">
        <v>79</v>
      </c>
      <c r="B14" s="23">
        <v>12</v>
      </c>
      <c r="C14" s="4">
        <v>368620</v>
      </c>
      <c r="D14" s="4">
        <f t="shared" si="1"/>
        <v>393878.6</v>
      </c>
      <c r="E14" s="11">
        <f t="shared" si="0"/>
        <v>0.9358721189726987</v>
      </c>
      <c r="F14" s="17"/>
    </row>
    <row r="15" spans="1:6" s="19" customFormat="1" ht="12.75">
      <c r="A15" s="2" t="s">
        <v>1</v>
      </c>
      <c r="B15" s="23">
        <v>13</v>
      </c>
      <c r="C15" s="4">
        <v>359020</v>
      </c>
      <c r="D15" s="4">
        <f t="shared" si="1"/>
        <v>395141.4</v>
      </c>
      <c r="E15" s="11">
        <f t="shared" si="0"/>
        <v>0.9085861415685625</v>
      </c>
      <c r="F15" s="11"/>
    </row>
    <row r="16" spans="1:6" s="19" customFormat="1" ht="12.75">
      <c r="A16" s="2" t="s">
        <v>2</v>
      </c>
      <c r="B16" s="23">
        <v>14</v>
      </c>
      <c r="C16" s="4">
        <v>347830</v>
      </c>
      <c r="D16" s="4">
        <f t="shared" si="1"/>
        <v>396404.2</v>
      </c>
      <c r="E16" s="11">
        <f t="shared" si="0"/>
        <v>0.8774629532179528</v>
      </c>
      <c r="F16" s="11"/>
    </row>
    <row r="17" spans="1:6" s="19" customFormat="1" ht="12.75">
      <c r="A17" s="2" t="s">
        <v>3</v>
      </c>
      <c r="B17" s="23">
        <v>15</v>
      </c>
      <c r="C17" s="4">
        <v>629305</v>
      </c>
      <c r="D17" s="4">
        <f t="shared" si="1"/>
        <v>397667</v>
      </c>
      <c r="E17" s="11">
        <f t="shared" si="0"/>
        <v>1.582492386846281</v>
      </c>
      <c r="F17" s="11"/>
    </row>
    <row r="18" spans="1:6" s="19" customFormat="1" ht="12.75">
      <c r="A18" s="2" t="s">
        <v>4</v>
      </c>
      <c r="B18" s="23">
        <v>16</v>
      </c>
      <c r="C18" s="4">
        <v>554050</v>
      </c>
      <c r="D18" s="4">
        <f t="shared" si="1"/>
        <v>398929.8</v>
      </c>
      <c r="E18" s="11">
        <f t="shared" si="0"/>
        <v>1.3888408436772586</v>
      </c>
      <c r="F18" s="11"/>
    </row>
    <row r="19" spans="1:6" s="19" customFormat="1" ht="12.75">
      <c r="A19" s="2" t="s">
        <v>5</v>
      </c>
      <c r="B19" s="23">
        <v>17</v>
      </c>
      <c r="C19" s="4">
        <v>312130</v>
      </c>
      <c r="D19" s="4">
        <f t="shared" si="1"/>
        <v>400192.6</v>
      </c>
      <c r="E19" s="11">
        <f t="shared" si="0"/>
        <v>0.7799494543377364</v>
      </c>
      <c r="F19" s="11"/>
    </row>
    <row r="20" spans="1:6" s="19" customFormat="1" ht="12.75">
      <c r="A20" s="2" t="s">
        <v>6</v>
      </c>
      <c r="B20" s="23">
        <v>18</v>
      </c>
      <c r="C20" s="4">
        <v>249365</v>
      </c>
      <c r="D20" s="4">
        <f t="shared" si="1"/>
        <v>401455.4</v>
      </c>
      <c r="E20" s="11">
        <f t="shared" si="0"/>
        <v>0.6211524368584903</v>
      </c>
      <c r="F20" s="11"/>
    </row>
    <row r="21" spans="1:6" s="19" customFormat="1" ht="12.75">
      <c r="A21" s="2" t="s">
        <v>7</v>
      </c>
      <c r="B21" s="23">
        <v>19</v>
      </c>
      <c r="C21" s="4">
        <v>282720</v>
      </c>
      <c r="D21" s="4">
        <f t="shared" si="1"/>
        <v>402718.2</v>
      </c>
      <c r="E21" s="11">
        <f t="shared" si="0"/>
        <v>0.702029359487602</v>
      </c>
      <c r="F21" s="11"/>
    </row>
    <row r="22" spans="1:6" s="19" customFormat="1" ht="12.75">
      <c r="A22" s="2" t="s">
        <v>8</v>
      </c>
      <c r="B22" s="23">
        <v>20</v>
      </c>
      <c r="C22" s="4">
        <v>271730</v>
      </c>
      <c r="D22" s="4">
        <f t="shared" si="1"/>
        <v>403981</v>
      </c>
      <c r="E22" s="11">
        <f t="shared" si="0"/>
        <v>0.6726306435203636</v>
      </c>
      <c r="F22" s="11"/>
    </row>
    <row r="23" spans="1:6" s="19" customFormat="1" ht="12.75">
      <c r="A23" s="2" t="s">
        <v>9</v>
      </c>
      <c r="B23" s="23">
        <v>21</v>
      </c>
      <c r="C23" s="4">
        <v>263235</v>
      </c>
      <c r="D23" s="4">
        <f t="shared" si="1"/>
        <v>405243.8</v>
      </c>
      <c r="E23" s="11">
        <f t="shared" si="0"/>
        <v>0.6495719366958853</v>
      </c>
      <c r="F23" s="11"/>
    </row>
    <row r="24" spans="1:6" s="19" customFormat="1" ht="12.75">
      <c r="A24" s="2" t="s">
        <v>10</v>
      </c>
      <c r="B24" s="23">
        <v>22</v>
      </c>
      <c r="C24" s="4">
        <v>323735</v>
      </c>
      <c r="D24" s="4">
        <f t="shared" si="1"/>
        <v>406506.6</v>
      </c>
      <c r="E24" s="11">
        <f t="shared" si="0"/>
        <v>0.796383133754778</v>
      </c>
      <c r="F24" s="11"/>
    </row>
    <row r="25" spans="1:6" s="19" customFormat="1" ht="12.75">
      <c r="A25" s="2" t="s">
        <v>24</v>
      </c>
      <c r="B25" s="23">
        <v>23</v>
      </c>
      <c r="C25" s="4">
        <v>390815</v>
      </c>
      <c r="D25" s="4">
        <f t="shared" si="1"/>
        <v>407769.4</v>
      </c>
      <c r="E25" s="11">
        <f t="shared" si="0"/>
        <v>0.9584215980895083</v>
      </c>
      <c r="F25" s="11"/>
    </row>
    <row r="26" spans="1:6" s="19" customFormat="1" ht="12.75">
      <c r="A26" s="2" t="s">
        <v>11</v>
      </c>
      <c r="B26" s="23">
        <v>24</v>
      </c>
      <c r="C26" s="4">
        <v>376765</v>
      </c>
      <c r="D26" s="4">
        <f t="shared" si="1"/>
        <v>409032.2</v>
      </c>
      <c r="E26" s="11">
        <f t="shared" si="0"/>
        <v>0.9211133011044118</v>
      </c>
      <c r="F26" s="11"/>
    </row>
    <row r="27" spans="1:6" s="19" customFormat="1" ht="12.75">
      <c r="A27" s="9" t="s">
        <v>12</v>
      </c>
      <c r="B27" s="23">
        <v>25</v>
      </c>
      <c r="C27" s="4">
        <v>405120</v>
      </c>
      <c r="D27" s="4">
        <f t="shared" si="1"/>
        <v>410295</v>
      </c>
      <c r="E27" s="11">
        <f t="shared" si="0"/>
        <v>0.9873871238986582</v>
      </c>
      <c r="F27" s="11"/>
    </row>
    <row r="28" spans="1:6" s="19" customFormat="1" ht="12.75">
      <c r="A28" s="9" t="s">
        <v>13</v>
      </c>
      <c r="B28" s="23">
        <v>26</v>
      </c>
      <c r="C28" s="4">
        <v>355395</v>
      </c>
      <c r="D28" s="4">
        <f t="shared" si="1"/>
        <v>411557.8</v>
      </c>
      <c r="E28" s="11">
        <f t="shared" si="0"/>
        <v>0.8635360573897518</v>
      </c>
      <c r="F28" s="11"/>
    </row>
    <row r="29" spans="1:6" s="19" customFormat="1" ht="12.75">
      <c r="A29" s="9" t="s">
        <v>14</v>
      </c>
      <c r="B29" s="23">
        <v>27</v>
      </c>
      <c r="C29" s="4">
        <v>449360</v>
      </c>
      <c r="D29" s="4">
        <f t="shared" si="1"/>
        <v>412820.6</v>
      </c>
      <c r="E29" s="11">
        <f t="shared" si="0"/>
        <v>1.0885115713702271</v>
      </c>
      <c r="F29" s="11"/>
    </row>
    <row r="30" spans="1:6" s="19" customFormat="1" ht="12.75">
      <c r="A30" s="9" t="s">
        <v>15</v>
      </c>
      <c r="B30" s="23">
        <v>28</v>
      </c>
      <c r="C30" s="4">
        <v>468795</v>
      </c>
      <c r="D30" s="4">
        <f t="shared" si="1"/>
        <v>414083.4</v>
      </c>
      <c r="E30" s="11">
        <f t="shared" si="0"/>
        <v>1.132127006298731</v>
      </c>
      <c r="F30" s="11"/>
    </row>
    <row r="31" spans="1:6" s="19" customFormat="1" ht="12.75">
      <c r="A31" s="9" t="s">
        <v>16</v>
      </c>
      <c r="B31" s="23">
        <v>29</v>
      </c>
      <c r="C31" s="25"/>
      <c r="D31" s="4">
        <f t="shared" si="1"/>
        <v>415346.2</v>
      </c>
      <c r="E31" s="11">
        <f t="shared" si="0"/>
        <v>0</v>
      </c>
      <c r="F31" s="11"/>
    </row>
    <row r="32" spans="1:6" s="19" customFormat="1" ht="12.75">
      <c r="A32" s="9" t="s">
        <v>17</v>
      </c>
      <c r="B32" s="23">
        <v>30</v>
      </c>
      <c r="C32" s="25"/>
      <c r="D32" s="4">
        <f t="shared" si="1"/>
        <v>416609</v>
      </c>
      <c r="E32" s="11">
        <f t="shared" si="0"/>
        <v>0</v>
      </c>
      <c r="F32" s="11"/>
    </row>
    <row r="33" spans="1:6" s="19" customFormat="1" ht="12.75">
      <c r="A33" s="9" t="s">
        <v>18</v>
      </c>
      <c r="B33" s="23">
        <v>31</v>
      </c>
      <c r="C33" s="25"/>
      <c r="D33" s="4">
        <f t="shared" si="1"/>
        <v>417871.8</v>
      </c>
      <c r="E33" s="11">
        <f t="shared" si="0"/>
        <v>0</v>
      </c>
      <c r="F33" s="11"/>
    </row>
    <row r="34" spans="1:6" s="19" customFormat="1" ht="12.75">
      <c r="A34" s="9" t="s">
        <v>19</v>
      </c>
      <c r="B34" s="23">
        <v>32</v>
      </c>
      <c r="C34" s="25"/>
      <c r="D34" s="4">
        <f t="shared" si="1"/>
        <v>419134.6</v>
      </c>
      <c r="E34" s="11">
        <f t="shared" si="0"/>
        <v>0</v>
      </c>
      <c r="F34" s="11"/>
    </row>
    <row r="35" spans="1:6" s="19" customFormat="1" ht="12.75">
      <c r="A35" s="9" t="s">
        <v>20</v>
      </c>
      <c r="B35" s="23">
        <v>33</v>
      </c>
      <c r="C35" s="4">
        <v>262645</v>
      </c>
      <c r="D35" s="4">
        <f t="shared" si="1"/>
        <v>420397.4</v>
      </c>
      <c r="E35" s="11">
        <f t="shared" si="0"/>
        <v>0.6247541017142351</v>
      </c>
      <c r="F35" s="11"/>
    </row>
    <row r="36" spans="1:7" s="19" customFormat="1" ht="12.75">
      <c r="A36" s="9" t="s">
        <v>21</v>
      </c>
      <c r="B36" s="23">
        <v>34</v>
      </c>
      <c r="C36" s="4">
        <v>330550</v>
      </c>
      <c r="D36" s="4">
        <f t="shared" si="1"/>
        <v>421660.2</v>
      </c>
      <c r="E36" s="11">
        <f t="shared" si="0"/>
        <v>0.7839250657282807</v>
      </c>
      <c r="F36" s="11"/>
      <c r="G36" s="26"/>
    </row>
    <row r="37" spans="1:7" s="19" customFormat="1" ht="12.75">
      <c r="A37" s="9" t="s">
        <v>25</v>
      </c>
      <c r="B37" s="23">
        <v>35</v>
      </c>
      <c r="C37" s="4">
        <v>456205</v>
      </c>
      <c r="D37" s="4">
        <f t="shared" si="1"/>
        <v>422923</v>
      </c>
      <c r="E37" s="11">
        <f t="shared" si="0"/>
        <v>1.0786951761904648</v>
      </c>
      <c r="F37" s="11"/>
      <c r="G37" s="26"/>
    </row>
    <row r="38" spans="1:7" ht="12.75">
      <c r="A38" s="9" t="s">
        <v>22</v>
      </c>
      <c r="B38" s="23">
        <v>36</v>
      </c>
      <c r="C38" s="4">
        <v>465910</v>
      </c>
      <c r="D38" s="4">
        <f t="shared" si="1"/>
        <v>424185.8</v>
      </c>
      <c r="E38" s="11">
        <f t="shared" si="0"/>
        <v>1.0983630286539532</v>
      </c>
      <c r="F38" s="11"/>
      <c r="G38" s="26"/>
    </row>
    <row r="39" spans="1:6" ht="12.75">
      <c r="A39" s="9" t="s">
        <v>39</v>
      </c>
      <c r="B39" s="23">
        <v>37</v>
      </c>
      <c r="C39" s="4">
        <v>409200</v>
      </c>
      <c r="D39" s="4">
        <f t="shared" si="1"/>
        <v>425448.6</v>
      </c>
      <c r="E39" s="11">
        <f t="shared" si="0"/>
        <v>0.9618083124494945</v>
      </c>
      <c r="F39" s="11"/>
    </row>
    <row r="40" spans="1:6" ht="12.75">
      <c r="A40" s="9" t="s">
        <v>40</v>
      </c>
      <c r="B40" s="23">
        <v>38</v>
      </c>
      <c r="C40" s="4">
        <v>413250</v>
      </c>
      <c r="D40" s="4">
        <f t="shared" si="1"/>
        <v>426711.4</v>
      </c>
      <c r="E40" s="11">
        <f t="shared" si="0"/>
        <v>0.9684531512399246</v>
      </c>
      <c r="F40" s="11"/>
    </row>
    <row r="41" spans="1:6" ht="12.75">
      <c r="A41" s="9" t="s">
        <v>41</v>
      </c>
      <c r="B41" s="23">
        <v>39</v>
      </c>
      <c r="C41" s="4">
        <v>459160</v>
      </c>
      <c r="D41" s="4">
        <f t="shared" si="1"/>
        <v>427974.2</v>
      </c>
      <c r="E41" s="11">
        <f t="shared" si="0"/>
        <v>1.072868411226658</v>
      </c>
      <c r="F41" s="11"/>
    </row>
    <row r="42" spans="1:6" ht="12.75">
      <c r="A42" s="9" t="s">
        <v>42</v>
      </c>
      <c r="B42" s="23">
        <v>40</v>
      </c>
      <c r="C42" s="4">
        <v>604495</v>
      </c>
      <c r="D42" s="4">
        <f t="shared" si="1"/>
        <v>429237</v>
      </c>
      <c r="E42" s="11">
        <f t="shared" si="0"/>
        <v>1.4083012415052756</v>
      </c>
      <c r="F42" s="11"/>
    </row>
    <row r="43" spans="1:6" ht="12.75">
      <c r="A43" s="9" t="s">
        <v>43</v>
      </c>
      <c r="B43" s="23">
        <v>41</v>
      </c>
      <c r="C43" s="4">
        <v>390535</v>
      </c>
      <c r="D43" s="4">
        <f t="shared" si="1"/>
        <v>430499.8</v>
      </c>
      <c r="E43" s="11">
        <f t="shared" si="0"/>
        <v>0.9071665073944285</v>
      </c>
      <c r="F43" s="11"/>
    </row>
    <row r="44" spans="1:6" ht="12.75">
      <c r="A44" s="9" t="s">
        <v>44</v>
      </c>
      <c r="B44" s="23">
        <v>42</v>
      </c>
      <c r="C44" s="4">
        <v>390680</v>
      </c>
      <c r="D44" s="4">
        <f t="shared" si="1"/>
        <v>431762.6</v>
      </c>
      <c r="E44" s="11">
        <f t="shared" si="0"/>
        <v>0.9048490999452015</v>
      </c>
      <c r="F44" s="11"/>
    </row>
    <row r="45" spans="1:6" ht="12.75">
      <c r="A45" s="9" t="s">
        <v>45</v>
      </c>
      <c r="B45" s="23">
        <v>43</v>
      </c>
      <c r="C45" s="4">
        <v>331810</v>
      </c>
      <c r="D45" s="4">
        <f t="shared" si="1"/>
        <v>433025.4</v>
      </c>
      <c r="E45" s="11">
        <f t="shared" si="0"/>
        <v>0.7662599006894283</v>
      </c>
      <c r="F45" s="11"/>
    </row>
    <row r="46" spans="1:6" ht="12.75">
      <c r="A46" s="9" t="s">
        <v>46</v>
      </c>
      <c r="B46" s="23">
        <v>44</v>
      </c>
      <c r="C46" s="4">
        <v>360290</v>
      </c>
      <c r="D46" s="4">
        <f t="shared" si="1"/>
        <v>434288.2</v>
      </c>
      <c r="E46" s="11">
        <f t="shared" si="0"/>
        <v>0.8296103831510964</v>
      </c>
      <c r="F46" s="11"/>
    </row>
    <row r="47" spans="1:6" ht="12.75">
      <c r="A47" s="9" t="s">
        <v>47</v>
      </c>
      <c r="B47" s="23">
        <v>45</v>
      </c>
      <c r="C47" s="4">
        <v>286540</v>
      </c>
      <c r="D47" s="4">
        <f t="shared" si="1"/>
        <v>435551</v>
      </c>
      <c r="E47" s="11">
        <f t="shared" si="0"/>
        <v>0.6578793298603378</v>
      </c>
      <c r="F47" s="11"/>
    </row>
    <row r="48" spans="1:6" ht="12.75">
      <c r="A48" s="9" t="s">
        <v>48</v>
      </c>
      <c r="B48" s="23">
        <v>46</v>
      </c>
      <c r="C48" s="4">
        <v>508960</v>
      </c>
      <c r="D48" s="4">
        <f t="shared" si="1"/>
        <v>436813.8</v>
      </c>
      <c r="E48" s="11">
        <f t="shared" si="0"/>
        <v>1.1651646536808131</v>
      </c>
      <c r="F48" s="11"/>
    </row>
    <row r="49" spans="1:6" ht="12.75">
      <c r="A49" s="9" t="s">
        <v>49</v>
      </c>
      <c r="B49" s="23">
        <v>47</v>
      </c>
      <c r="C49" s="4">
        <v>504360</v>
      </c>
      <c r="D49" s="4">
        <f t="shared" si="1"/>
        <v>438076.6</v>
      </c>
      <c r="E49" s="11">
        <f t="shared" si="0"/>
        <v>1.1513055022797383</v>
      </c>
      <c r="F49" s="11"/>
    </row>
    <row r="50" spans="1:6" ht="12.75">
      <c r="A50" s="9" t="s">
        <v>50</v>
      </c>
      <c r="B50" s="23">
        <v>48</v>
      </c>
      <c r="C50" s="4">
        <v>323530</v>
      </c>
      <c r="D50" s="4">
        <f t="shared" si="1"/>
        <v>439339.4</v>
      </c>
      <c r="E50" s="11">
        <f t="shared" si="0"/>
        <v>0.7364010603191974</v>
      </c>
      <c r="F50" s="11"/>
    </row>
    <row r="51" spans="1:6" ht="12.75">
      <c r="A51" s="9" t="s">
        <v>52</v>
      </c>
      <c r="B51" s="23">
        <v>49</v>
      </c>
      <c r="C51" s="4">
        <v>488010</v>
      </c>
      <c r="D51" s="4">
        <f t="shared" si="1"/>
        <v>440602.2</v>
      </c>
      <c r="E51" s="11">
        <v>0</v>
      </c>
      <c r="F51" s="11"/>
    </row>
    <row r="52" spans="1:6" ht="12.75">
      <c r="A52" s="9" t="s">
        <v>53</v>
      </c>
      <c r="B52" s="23">
        <v>50</v>
      </c>
      <c r="C52" s="4">
        <v>584575</v>
      </c>
      <c r="D52" s="4">
        <f t="shared" si="1"/>
        <v>441865</v>
      </c>
      <c r="E52" s="11">
        <v>0</v>
      </c>
      <c r="F52" s="11"/>
    </row>
    <row r="53" spans="1:6" ht="12.75">
      <c r="A53" s="9" t="s">
        <v>54</v>
      </c>
      <c r="B53" s="23">
        <v>51</v>
      </c>
      <c r="C53" s="4">
        <v>762383</v>
      </c>
      <c r="D53" s="4">
        <f t="shared" si="1"/>
        <v>443127.8</v>
      </c>
      <c r="E53" s="11">
        <v>0</v>
      </c>
      <c r="F53" s="11"/>
    </row>
    <row r="54" spans="1:6" ht="12.75">
      <c r="A54" s="9" t="s">
        <v>55</v>
      </c>
      <c r="B54" s="23">
        <v>52</v>
      </c>
      <c r="C54" s="4"/>
      <c r="D54" s="4">
        <f t="shared" si="1"/>
        <v>444390.6</v>
      </c>
      <c r="E54" s="11">
        <v>0</v>
      </c>
      <c r="F54" s="11"/>
    </row>
    <row r="55" spans="1:6" ht="12.75">
      <c r="A55" s="9" t="s">
        <v>56</v>
      </c>
      <c r="B55" s="23">
        <v>53</v>
      </c>
      <c r="C55" s="4"/>
      <c r="D55" s="4">
        <f t="shared" si="1"/>
        <v>445653.4</v>
      </c>
      <c r="E55" s="11">
        <v>0</v>
      </c>
      <c r="F55" s="11"/>
    </row>
    <row r="56" spans="1:6" ht="12.75">
      <c r="A56" s="9" t="s">
        <v>57</v>
      </c>
      <c r="B56" s="23">
        <v>54</v>
      </c>
      <c r="C56" s="4"/>
      <c r="D56" s="4">
        <f t="shared" si="1"/>
        <v>446916.2</v>
      </c>
      <c r="E56" s="11">
        <v>0</v>
      </c>
      <c r="F56" s="11"/>
    </row>
    <row r="57" spans="1:6" ht="12.75">
      <c r="A57" s="9" t="s">
        <v>58</v>
      </c>
      <c r="B57" s="23">
        <v>55</v>
      </c>
      <c r="C57" s="4"/>
      <c r="D57" s="4">
        <f t="shared" si="1"/>
        <v>448179</v>
      </c>
      <c r="E57" s="11">
        <v>0</v>
      </c>
      <c r="F57" s="11"/>
    </row>
    <row r="58" spans="1:6" ht="12.75">
      <c r="A58" s="9" t="s">
        <v>59</v>
      </c>
      <c r="B58" s="23">
        <v>56</v>
      </c>
      <c r="C58" s="4"/>
      <c r="D58" s="4">
        <f t="shared" si="1"/>
        <v>449441.8</v>
      </c>
      <c r="E58" s="11">
        <v>0</v>
      </c>
      <c r="F58" s="11"/>
    </row>
    <row r="59" spans="1:6" ht="12.75">
      <c r="A59" s="9" t="s">
        <v>60</v>
      </c>
      <c r="B59" s="23">
        <v>57</v>
      </c>
      <c r="C59" s="4"/>
      <c r="D59" s="4">
        <f t="shared" si="1"/>
        <v>450704.6</v>
      </c>
      <c r="E59" s="11">
        <v>0</v>
      </c>
      <c r="F59" s="11"/>
    </row>
    <row r="60" spans="1:6" ht="12.75">
      <c r="A60" s="9" t="s">
        <v>61</v>
      </c>
      <c r="B60" s="23">
        <v>58</v>
      </c>
      <c r="C60" s="4"/>
      <c r="D60" s="4">
        <f t="shared" si="1"/>
        <v>451967.4</v>
      </c>
      <c r="E60" s="11">
        <v>0</v>
      </c>
      <c r="F60" s="11"/>
    </row>
    <row r="61" spans="1:6" ht="12.75">
      <c r="A61" s="9" t="s">
        <v>62</v>
      </c>
      <c r="B61" s="23">
        <v>59</v>
      </c>
      <c r="C61" s="4"/>
      <c r="D61" s="4">
        <f t="shared" si="1"/>
        <v>453230.2</v>
      </c>
      <c r="E61" s="11">
        <v>0</v>
      </c>
      <c r="F61" s="11"/>
    </row>
    <row r="62" spans="1:6" ht="12.75">
      <c r="A62" s="9" t="s">
        <v>63</v>
      </c>
      <c r="B62" s="23">
        <v>60</v>
      </c>
      <c r="C62" s="4"/>
      <c r="D62" s="4">
        <f t="shared" si="1"/>
        <v>454493</v>
      </c>
      <c r="E62" s="11">
        <v>0</v>
      </c>
      <c r="F62" s="11"/>
    </row>
    <row r="63" spans="1:5" ht="12.75">
      <c r="A63" s="6"/>
      <c r="B63" s="18"/>
      <c r="C63" s="27"/>
      <c r="D63" s="28"/>
      <c r="E63" s="5"/>
    </row>
    <row r="65" spans="1:10" ht="12.75">
      <c r="A65" s="74" t="s">
        <v>51</v>
      </c>
      <c r="B65" s="75"/>
      <c r="C65" s="75"/>
      <c r="D65" s="75"/>
      <c r="E65" s="75"/>
      <c r="F65" s="75"/>
      <c r="G65" s="76"/>
      <c r="H65" s="7" t="s">
        <v>26</v>
      </c>
      <c r="I65" s="7" t="s">
        <v>64</v>
      </c>
      <c r="J65" s="8" t="s">
        <v>65</v>
      </c>
    </row>
    <row r="66" spans="1:10" ht="12.75">
      <c r="A66" s="12"/>
      <c r="B66" s="13">
        <v>2008</v>
      </c>
      <c r="C66" s="13">
        <v>2009</v>
      </c>
      <c r="D66" s="13">
        <v>2010</v>
      </c>
      <c r="E66" s="13">
        <v>2011</v>
      </c>
      <c r="F66" s="13">
        <v>2012</v>
      </c>
      <c r="G66" s="13">
        <v>2013</v>
      </c>
      <c r="H66" s="24"/>
      <c r="I66" s="24"/>
      <c r="J66" s="14"/>
    </row>
    <row r="67" spans="1:12" ht="12.75">
      <c r="A67" s="9" t="s">
        <v>27</v>
      </c>
      <c r="B67" s="10"/>
      <c r="C67" s="3"/>
      <c r="D67" s="10">
        <v>1.1607477924291254</v>
      </c>
      <c r="E67" s="10">
        <v>0.9085861415685625</v>
      </c>
      <c r="F67" s="10">
        <v>0.9873871238986582</v>
      </c>
      <c r="G67" s="10">
        <v>0.9618083124494945</v>
      </c>
      <c r="H67" s="4">
        <f>AVERAGE(B67:G67)</f>
        <v>1.00463234258646</v>
      </c>
      <c r="I67" s="4">
        <v>440602.2</v>
      </c>
      <c r="J67" s="4">
        <f>H67*I67</f>
        <v>442643.220334748</v>
      </c>
      <c r="K67" s="30">
        <v>488010</v>
      </c>
      <c r="L67" s="31">
        <f>K67/J67*100-100</f>
        <v>10.249062355669537</v>
      </c>
    </row>
    <row r="68" spans="1:12" ht="12.75">
      <c r="A68" s="9" t="s">
        <v>28</v>
      </c>
      <c r="B68" s="10"/>
      <c r="C68" s="3"/>
      <c r="D68" s="10">
        <v>1.0704770038394695</v>
      </c>
      <c r="E68" s="10">
        <v>0.8774629532179528</v>
      </c>
      <c r="F68" s="10">
        <v>0.8635360573897518</v>
      </c>
      <c r="G68" s="10">
        <v>0.9684531512399246</v>
      </c>
      <c r="H68" s="4">
        <f aca="true" t="shared" si="2" ref="H68:H78">AVERAGE(B68:G68)</f>
        <v>0.9449822914217747</v>
      </c>
      <c r="I68" s="4">
        <v>441865</v>
      </c>
      <c r="J68" s="4">
        <f aca="true" t="shared" si="3" ref="J68:J78">H68*I68</f>
        <v>417554.60019908246</v>
      </c>
      <c r="K68" s="30">
        <v>584575</v>
      </c>
      <c r="L68" s="31">
        <f>K68/J68*100-100</f>
        <v>39.99965506817199</v>
      </c>
    </row>
    <row r="69" spans="1:12" ht="12.75">
      <c r="A69" s="9" t="s">
        <v>29</v>
      </c>
      <c r="B69" s="10"/>
      <c r="C69" s="3"/>
      <c r="D69" s="10">
        <v>1.859490412623453</v>
      </c>
      <c r="E69" s="10">
        <v>1.582492386846281</v>
      </c>
      <c r="F69" s="10">
        <v>1.0885115713702271</v>
      </c>
      <c r="G69" s="10">
        <v>1.072868411226658</v>
      </c>
      <c r="H69" s="4">
        <f t="shared" si="2"/>
        <v>1.4008406955166548</v>
      </c>
      <c r="I69" s="4">
        <v>443127.8</v>
      </c>
      <c r="J69" s="4">
        <f t="shared" si="3"/>
        <v>620751.4555547651</v>
      </c>
      <c r="K69" s="30">
        <v>762383</v>
      </c>
      <c r="L69" s="31">
        <f>K69/J69*100-100</f>
        <v>22.816143752519906</v>
      </c>
    </row>
    <row r="70" spans="1:10" ht="12.75">
      <c r="A70" s="9" t="s">
        <v>30</v>
      </c>
      <c r="B70" s="10"/>
      <c r="C70" s="3"/>
      <c r="D70" s="10">
        <v>1.6210749911015847</v>
      </c>
      <c r="E70" s="10">
        <v>1.3888408436772586</v>
      </c>
      <c r="F70" s="10">
        <v>1.132127006298731</v>
      </c>
      <c r="G70" s="10">
        <v>1.4083012415052756</v>
      </c>
      <c r="H70" s="4">
        <f t="shared" si="2"/>
        <v>1.3875860206457125</v>
      </c>
      <c r="I70" s="4">
        <v>444390.6</v>
      </c>
      <c r="J70" s="4">
        <f t="shared" si="3"/>
        <v>616630.1842663605</v>
      </c>
    </row>
    <row r="71" spans="1:10" ht="12.75">
      <c r="A71" s="9" t="s">
        <v>31</v>
      </c>
      <c r="B71" s="10"/>
      <c r="C71" s="3"/>
      <c r="D71" s="10">
        <v>1.0911881653546784</v>
      </c>
      <c r="E71" s="10">
        <v>0.7799494543377364</v>
      </c>
      <c r="F71" s="10"/>
      <c r="G71" s="10">
        <v>0.9071665073944285</v>
      </c>
      <c r="H71" s="4">
        <f t="shared" si="2"/>
        <v>0.9261013756956143</v>
      </c>
      <c r="I71" s="4">
        <v>445653.4</v>
      </c>
      <c r="J71" s="4">
        <f t="shared" si="3"/>
        <v>412720.22682342795</v>
      </c>
    </row>
    <row r="72" spans="1:10" ht="12.75">
      <c r="A72" s="9" t="s">
        <v>32</v>
      </c>
      <c r="B72" s="10"/>
      <c r="C72" s="3"/>
      <c r="D72" s="10">
        <v>0.9236042907384848</v>
      </c>
      <c r="E72" s="10">
        <v>0.6211524368584903</v>
      </c>
      <c r="F72" s="10"/>
      <c r="G72" s="10">
        <v>0.9048490999452015</v>
      </c>
      <c r="H72" s="4">
        <f t="shared" si="2"/>
        <v>0.8165352758473922</v>
      </c>
      <c r="I72" s="4">
        <v>446916.2</v>
      </c>
      <c r="J72" s="4">
        <f t="shared" si="3"/>
        <v>364922.84264766827</v>
      </c>
    </row>
    <row r="73" spans="1:10" ht="12.75">
      <c r="A73" s="9" t="s">
        <v>33</v>
      </c>
      <c r="B73" s="10"/>
      <c r="C73" s="3"/>
      <c r="D73" s="10">
        <v>0.8669909480896862</v>
      </c>
      <c r="E73" s="10">
        <v>0.702029359487602</v>
      </c>
      <c r="F73" s="10"/>
      <c r="G73" s="10">
        <v>0.7662599006894283</v>
      </c>
      <c r="H73" s="4">
        <f t="shared" si="2"/>
        <v>0.7784267360889054</v>
      </c>
      <c r="I73" s="4">
        <v>448179</v>
      </c>
      <c r="J73" s="4">
        <f t="shared" si="3"/>
        <v>348874.51615358953</v>
      </c>
    </row>
    <row r="74" spans="1:10" ht="12.75">
      <c r="A74" s="9" t="s">
        <v>34</v>
      </c>
      <c r="B74" s="10"/>
      <c r="C74" s="3"/>
      <c r="D74" s="10">
        <v>0.6441161296760465</v>
      </c>
      <c r="E74" s="10">
        <v>0.6726306435203636</v>
      </c>
      <c r="F74" s="10"/>
      <c r="G74" s="10">
        <v>0.8296103831510964</v>
      </c>
      <c r="H74" s="4">
        <f t="shared" si="2"/>
        <v>0.7154523854491689</v>
      </c>
      <c r="I74" s="4">
        <v>449441.8</v>
      </c>
      <c r="J74" s="4">
        <f t="shared" si="3"/>
        <v>321554.20793056826</v>
      </c>
    </row>
    <row r="75" spans="1:10" ht="12.75">
      <c r="A75" s="9" t="s">
        <v>35</v>
      </c>
      <c r="B75" s="10"/>
      <c r="C75" s="3"/>
      <c r="D75" s="10">
        <v>0.7871384618224195</v>
      </c>
      <c r="E75" s="10">
        <v>0.6495719366958853</v>
      </c>
      <c r="F75" s="10">
        <v>0.6247541017142351</v>
      </c>
      <c r="G75" s="10">
        <v>0.6578793298603378</v>
      </c>
      <c r="H75" s="4">
        <f t="shared" si="2"/>
        <v>0.6798359575232193</v>
      </c>
      <c r="I75" s="4">
        <v>450704.6</v>
      </c>
      <c r="J75" s="4">
        <f t="shared" si="3"/>
        <v>306405.19330111955</v>
      </c>
    </row>
    <row r="76" spans="1:10" ht="12.75">
      <c r="A76" s="9" t="s">
        <v>36</v>
      </c>
      <c r="B76" s="10"/>
      <c r="C76" s="3"/>
      <c r="D76" s="10">
        <v>0.8068981201115106</v>
      </c>
      <c r="E76" s="10">
        <v>0.796383133754778</v>
      </c>
      <c r="F76" s="10">
        <v>0.7839250657282807</v>
      </c>
      <c r="G76" s="10">
        <v>1.1651646536808131</v>
      </c>
      <c r="H76" s="4">
        <f t="shared" si="2"/>
        <v>0.8880927433188457</v>
      </c>
      <c r="I76" s="4">
        <v>451967.4</v>
      </c>
      <c r="J76" s="4">
        <f t="shared" si="3"/>
        <v>401388.96815668605</v>
      </c>
    </row>
    <row r="77" spans="1:10" ht="12.75">
      <c r="A77" s="9" t="s">
        <v>37</v>
      </c>
      <c r="B77" s="10"/>
      <c r="C77" s="3"/>
      <c r="D77" s="10">
        <v>1.045729692997582</v>
      </c>
      <c r="E77" s="10">
        <v>0.9584215980895083</v>
      </c>
      <c r="F77" s="10">
        <v>1.0786951761904648</v>
      </c>
      <c r="G77" s="10">
        <v>1.1513055022797383</v>
      </c>
      <c r="H77" s="4">
        <f t="shared" si="2"/>
        <v>1.0585379923893234</v>
      </c>
      <c r="I77" s="4">
        <v>453230.2</v>
      </c>
      <c r="J77" s="4">
        <f t="shared" si="3"/>
        <v>479761.38599821157</v>
      </c>
    </row>
    <row r="78" spans="1:10" ht="12.75">
      <c r="A78" s="9" t="s">
        <v>0</v>
      </c>
      <c r="B78" s="10"/>
      <c r="C78" s="3"/>
      <c r="D78" s="10">
        <v>0.9358721189726987</v>
      </c>
      <c r="E78" s="10">
        <v>0.9211133011044118</v>
      </c>
      <c r="F78" s="10">
        <v>1.0983630286539532</v>
      </c>
      <c r="G78" s="10">
        <v>0.7364010603191974</v>
      </c>
      <c r="H78" s="4">
        <f t="shared" si="2"/>
        <v>0.9229373772625653</v>
      </c>
      <c r="I78" s="4">
        <v>454493</v>
      </c>
      <c r="J78" s="4">
        <f t="shared" si="3"/>
        <v>419468.5774041951</v>
      </c>
    </row>
    <row r="79" spans="1:11" ht="12.75">
      <c r="A79" s="6"/>
      <c r="B79" s="20"/>
      <c r="C79" s="21"/>
      <c r="D79" s="21"/>
      <c r="E79" s="21"/>
      <c r="F79" s="21"/>
      <c r="G79" s="21"/>
      <c r="H79" s="21"/>
      <c r="I79" s="5"/>
      <c r="J79" s="22"/>
      <c r="K79" s="19"/>
    </row>
  </sheetData>
  <sheetProtection/>
  <mergeCells count="1">
    <mergeCell ref="A65:G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8.625" style="87" customWidth="1"/>
    <col min="2" max="16384" width="9.125" style="87" customWidth="1"/>
  </cols>
  <sheetData>
    <row r="1" ht="11.25" customHeight="1"/>
    <row r="2" ht="35.25" customHeight="1">
      <c r="A2" s="88" t="s">
        <v>130</v>
      </c>
    </row>
    <row r="3" ht="41.25" customHeight="1"/>
    <row r="4" s="90" customFormat="1" ht="17.25">
      <c r="A4" s="89" t="s">
        <v>131</v>
      </c>
    </row>
    <row r="5" s="90" customFormat="1" ht="17.25">
      <c r="A5" s="89" t="s">
        <v>132</v>
      </c>
    </row>
    <row r="6" s="90" customFormat="1" ht="17.25">
      <c r="A6" s="89" t="s">
        <v>133</v>
      </c>
    </row>
    <row r="7" s="90" customFormat="1" ht="17.25">
      <c r="A7" s="89" t="s">
        <v>134</v>
      </c>
    </row>
    <row r="8" ht="42" customHeight="1"/>
    <row r="9" ht="27" customHeight="1">
      <c r="A9" s="91" t="s">
        <v>135</v>
      </c>
    </row>
    <row r="10" ht="10.5" customHeight="1"/>
    <row r="11" ht="52.5" customHeight="1">
      <c r="A11" s="92" t="s">
        <v>136</v>
      </c>
    </row>
    <row r="12" ht="3.75" customHeight="1">
      <c r="A12" s="92"/>
    </row>
    <row r="13" ht="66.75" customHeight="1">
      <c r="A13" s="92" t="s">
        <v>137</v>
      </c>
    </row>
    <row r="14" ht="6" customHeight="1">
      <c r="A14" s="93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8">
      <selection activeCell="E55" sqref="E55:E6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2" t="s">
        <v>1</v>
      </c>
      <c r="B3" s="23">
        <v>1</v>
      </c>
      <c r="C3" s="4">
        <v>359020</v>
      </c>
      <c r="D3" s="4">
        <f>3461.9*B3+340810</f>
        <v>344271.9</v>
      </c>
      <c r="E3" s="11">
        <f aca="true" t="shared" si="0" ref="E3:E38">C3/D3</f>
        <v>1.0428385238528035</v>
      </c>
      <c r="F3" s="11"/>
    </row>
    <row r="4" spans="1:6" s="19" customFormat="1" ht="12.75">
      <c r="A4" s="2" t="s">
        <v>2</v>
      </c>
      <c r="B4" s="23">
        <v>2</v>
      </c>
      <c r="C4" s="4">
        <v>347830</v>
      </c>
      <c r="D4" s="4">
        <f aca="true" t="shared" si="1" ref="D4:D50">3461.9*B4+340810</f>
        <v>347733.8</v>
      </c>
      <c r="E4" s="11">
        <f t="shared" si="0"/>
        <v>1.0002766484017371</v>
      </c>
      <c r="F4" s="11"/>
    </row>
    <row r="5" spans="1:6" s="19" customFormat="1" ht="12.75">
      <c r="A5" s="2" t="s">
        <v>3</v>
      </c>
      <c r="B5" s="23">
        <v>3</v>
      </c>
      <c r="C5" s="4">
        <v>629305</v>
      </c>
      <c r="D5" s="4">
        <f t="shared" si="1"/>
        <v>351195.7</v>
      </c>
      <c r="E5" s="11">
        <f t="shared" si="0"/>
        <v>1.7918926683897325</v>
      </c>
      <c r="F5" s="11"/>
    </row>
    <row r="6" spans="1:6" s="19" customFormat="1" ht="12.75">
      <c r="A6" s="2" t="s">
        <v>4</v>
      </c>
      <c r="B6" s="23">
        <v>4</v>
      </c>
      <c r="C6" s="4">
        <v>554050</v>
      </c>
      <c r="D6" s="4">
        <f t="shared" si="1"/>
        <v>354657.6</v>
      </c>
      <c r="E6" s="11">
        <f t="shared" si="0"/>
        <v>1.5622109888523468</v>
      </c>
      <c r="F6" s="11"/>
    </row>
    <row r="7" spans="1:6" s="19" customFormat="1" ht="12.75">
      <c r="A7" s="2" t="s">
        <v>5</v>
      </c>
      <c r="B7" s="23">
        <v>5</v>
      </c>
      <c r="C7" s="4">
        <v>312130</v>
      </c>
      <c r="D7" s="4">
        <f t="shared" si="1"/>
        <v>358119.5</v>
      </c>
      <c r="E7" s="11">
        <f t="shared" si="0"/>
        <v>0.8715805757575334</v>
      </c>
      <c r="F7" s="11"/>
    </row>
    <row r="8" spans="1:6" s="19" customFormat="1" ht="12.75">
      <c r="A8" s="2" t="s">
        <v>6</v>
      </c>
      <c r="B8" s="23">
        <v>6</v>
      </c>
      <c r="C8" s="4">
        <v>249365</v>
      </c>
      <c r="D8" s="4">
        <f t="shared" si="1"/>
        <v>361581.4</v>
      </c>
      <c r="E8" s="11">
        <f t="shared" si="0"/>
        <v>0.6896510716535751</v>
      </c>
      <c r="F8" s="11"/>
    </row>
    <row r="9" spans="1:6" s="19" customFormat="1" ht="12.75">
      <c r="A9" s="2" t="s">
        <v>7</v>
      </c>
      <c r="B9" s="23">
        <v>7</v>
      </c>
      <c r="C9" s="4">
        <v>282720</v>
      </c>
      <c r="D9" s="4">
        <f t="shared" si="1"/>
        <v>365043.3</v>
      </c>
      <c r="E9" s="11">
        <f t="shared" si="0"/>
        <v>0.7744834653861611</v>
      </c>
      <c r="F9" s="11"/>
    </row>
    <row r="10" spans="1:6" s="19" customFormat="1" ht="12.75">
      <c r="A10" s="2" t="s">
        <v>8</v>
      </c>
      <c r="B10" s="23">
        <v>8</v>
      </c>
      <c r="C10" s="4">
        <v>271730</v>
      </c>
      <c r="D10" s="4">
        <f t="shared" si="1"/>
        <v>368505.2</v>
      </c>
      <c r="E10" s="11">
        <f t="shared" si="0"/>
        <v>0.7373844385370952</v>
      </c>
      <c r="F10" s="11"/>
    </row>
    <row r="11" spans="1:6" s="19" customFormat="1" ht="12.75">
      <c r="A11" s="2" t="s">
        <v>9</v>
      </c>
      <c r="B11" s="23">
        <v>9</v>
      </c>
      <c r="C11" s="4">
        <v>263235</v>
      </c>
      <c r="D11" s="4">
        <f t="shared" si="1"/>
        <v>371967.1</v>
      </c>
      <c r="E11" s="11">
        <f t="shared" si="0"/>
        <v>0.707683555884378</v>
      </c>
      <c r="F11" s="11"/>
    </row>
    <row r="12" spans="1:6" s="19" customFormat="1" ht="12.75">
      <c r="A12" s="2" t="s">
        <v>10</v>
      </c>
      <c r="B12" s="23">
        <v>10</v>
      </c>
      <c r="C12" s="4">
        <v>323735</v>
      </c>
      <c r="D12" s="4">
        <f t="shared" si="1"/>
        <v>375429</v>
      </c>
      <c r="E12" s="11">
        <f t="shared" si="0"/>
        <v>0.8623068542920233</v>
      </c>
      <c r="F12" s="11"/>
    </row>
    <row r="13" spans="1:6" s="19" customFormat="1" ht="12.75">
      <c r="A13" s="2" t="s">
        <v>24</v>
      </c>
      <c r="B13" s="23">
        <v>11</v>
      </c>
      <c r="C13" s="4">
        <v>390815</v>
      </c>
      <c r="D13" s="4">
        <f t="shared" si="1"/>
        <v>378890.9</v>
      </c>
      <c r="E13" s="11">
        <f t="shared" si="0"/>
        <v>1.0314710646257272</v>
      </c>
      <c r="F13" s="11"/>
    </row>
    <row r="14" spans="1:6" s="19" customFormat="1" ht="12.75">
      <c r="A14" s="2" t="s">
        <v>11</v>
      </c>
      <c r="B14" s="23">
        <v>12</v>
      </c>
      <c r="C14" s="4">
        <v>376765</v>
      </c>
      <c r="D14" s="4">
        <f t="shared" si="1"/>
        <v>382352.8</v>
      </c>
      <c r="E14" s="11">
        <f t="shared" si="0"/>
        <v>0.9853857484501225</v>
      </c>
      <c r="F14" s="11"/>
    </row>
    <row r="15" spans="1:6" s="19" customFormat="1" ht="12.75">
      <c r="A15" s="9" t="s">
        <v>12</v>
      </c>
      <c r="B15" s="23">
        <v>13</v>
      </c>
      <c r="C15" s="4">
        <v>405120</v>
      </c>
      <c r="D15" s="4">
        <f t="shared" si="1"/>
        <v>385814.7</v>
      </c>
      <c r="E15" s="11">
        <f t="shared" si="0"/>
        <v>1.0500377512831938</v>
      </c>
      <c r="F15" s="11"/>
    </row>
    <row r="16" spans="1:6" s="19" customFormat="1" ht="12.75">
      <c r="A16" s="9" t="s">
        <v>13</v>
      </c>
      <c r="B16" s="23">
        <v>14</v>
      </c>
      <c r="C16" s="4">
        <v>355395</v>
      </c>
      <c r="D16" s="4">
        <f t="shared" si="1"/>
        <v>389276.6</v>
      </c>
      <c r="E16" s="11">
        <f t="shared" si="0"/>
        <v>0.912962659456027</v>
      </c>
      <c r="F16" s="11"/>
    </row>
    <row r="17" spans="1:6" s="19" customFormat="1" ht="12.75">
      <c r="A17" s="9" t="s">
        <v>14</v>
      </c>
      <c r="B17" s="23">
        <v>15</v>
      </c>
      <c r="C17" s="4">
        <v>449360</v>
      </c>
      <c r="D17" s="4">
        <f t="shared" si="1"/>
        <v>392738.5</v>
      </c>
      <c r="E17" s="11">
        <f t="shared" si="0"/>
        <v>1.1441709941856986</v>
      </c>
      <c r="F17" s="11"/>
    </row>
    <row r="18" spans="1:6" s="19" customFormat="1" ht="12.75">
      <c r="A18" s="9" t="s">
        <v>15</v>
      </c>
      <c r="B18" s="23">
        <v>16</v>
      </c>
      <c r="C18" s="4">
        <v>468795</v>
      </c>
      <c r="D18" s="4">
        <f t="shared" si="1"/>
        <v>396200.4</v>
      </c>
      <c r="E18" s="11">
        <f t="shared" si="0"/>
        <v>1.1832269730166853</v>
      </c>
      <c r="F18" s="11"/>
    </row>
    <row r="19" spans="1:6" s="19" customFormat="1" ht="12.75">
      <c r="A19" s="9" t="s">
        <v>16</v>
      </c>
      <c r="B19" s="23">
        <v>17</v>
      </c>
      <c r="C19" s="25"/>
      <c r="D19" s="4">
        <f t="shared" si="1"/>
        <v>399662.3</v>
      </c>
      <c r="E19" s="11">
        <f t="shared" si="0"/>
        <v>0</v>
      </c>
      <c r="F19" s="11"/>
    </row>
    <row r="20" spans="1:6" s="19" customFormat="1" ht="12.75">
      <c r="A20" s="9" t="s">
        <v>17</v>
      </c>
      <c r="B20" s="23">
        <v>18</v>
      </c>
      <c r="C20" s="25"/>
      <c r="D20" s="4">
        <f t="shared" si="1"/>
        <v>403124.2</v>
      </c>
      <c r="E20" s="11">
        <f t="shared" si="0"/>
        <v>0</v>
      </c>
      <c r="F20" s="11"/>
    </row>
    <row r="21" spans="1:6" s="19" customFormat="1" ht="12.75">
      <c r="A21" s="9" t="s">
        <v>18</v>
      </c>
      <c r="B21" s="23">
        <v>19</v>
      </c>
      <c r="C21" s="25"/>
      <c r="D21" s="4">
        <f t="shared" si="1"/>
        <v>406586.1</v>
      </c>
      <c r="E21" s="11">
        <f t="shared" si="0"/>
        <v>0</v>
      </c>
      <c r="F21" s="11"/>
    </row>
    <row r="22" spans="1:6" s="19" customFormat="1" ht="12.75">
      <c r="A22" s="9" t="s">
        <v>19</v>
      </c>
      <c r="B22" s="23">
        <v>20</v>
      </c>
      <c r="C22" s="25"/>
      <c r="D22" s="4">
        <f t="shared" si="1"/>
        <v>410048</v>
      </c>
      <c r="E22" s="11">
        <f t="shared" si="0"/>
        <v>0</v>
      </c>
      <c r="F22" s="11"/>
    </row>
    <row r="23" spans="1:6" s="19" customFormat="1" ht="12.75">
      <c r="A23" s="9" t="s">
        <v>20</v>
      </c>
      <c r="B23" s="23">
        <v>21</v>
      </c>
      <c r="C23" s="4">
        <v>262645</v>
      </c>
      <c r="D23" s="4">
        <f t="shared" si="1"/>
        <v>413509.9</v>
      </c>
      <c r="E23" s="11">
        <f t="shared" si="0"/>
        <v>0.6351601255495938</v>
      </c>
      <c r="F23" s="11"/>
    </row>
    <row r="24" spans="1:7" s="19" customFormat="1" ht="12.75">
      <c r="A24" s="9" t="s">
        <v>21</v>
      </c>
      <c r="B24" s="23">
        <v>22</v>
      </c>
      <c r="C24" s="4">
        <v>330550</v>
      </c>
      <c r="D24" s="4">
        <f t="shared" si="1"/>
        <v>416971.8</v>
      </c>
      <c r="E24" s="11">
        <f t="shared" si="0"/>
        <v>0.7927394610378927</v>
      </c>
      <c r="F24" s="11"/>
      <c r="G24" s="26"/>
    </row>
    <row r="25" spans="1:7" s="19" customFormat="1" ht="12.75">
      <c r="A25" s="9" t="s">
        <v>25</v>
      </c>
      <c r="B25" s="23">
        <v>23</v>
      </c>
      <c r="C25" s="4">
        <v>456205</v>
      </c>
      <c r="D25" s="4">
        <f t="shared" si="1"/>
        <v>420433.7</v>
      </c>
      <c r="E25" s="11">
        <f t="shared" si="0"/>
        <v>1.0850819047093514</v>
      </c>
      <c r="F25" s="11"/>
      <c r="G25" s="26"/>
    </row>
    <row r="26" spans="1:7" ht="12.75">
      <c r="A26" s="9" t="s">
        <v>22</v>
      </c>
      <c r="B26" s="23">
        <v>24</v>
      </c>
      <c r="C26" s="4">
        <v>465910</v>
      </c>
      <c r="D26" s="4">
        <f t="shared" si="1"/>
        <v>423895.6</v>
      </c>
      <c r="E26" s="11">
        <f t="shared" si="0"/>
        <v>1.0991149707616688</v>
      </c>
      <c r="F26" s="11"/>
      <c r="G26" s="26"/>
    </row>
    <row r="27" spans="1:6" ht="12.75">
      <c r="A27" s="9" t="s">
        <v>39</v>
      </c>
      <c r="B27" s="23">
        <v>25</v>
      </c>
      <c r="C27" s="4">
        <v>409200</v>
      </c>
      <c r="D27" s="4">
        <f t="shared" si="1"/>
        <v>427357.5</v>
      </c>
      <c r="E27" s="11">
        <f t="shared" si="0"/>
        <v>0.957512153173865</v>
      </c>
      <c r="F27" s="11"/>
    </row>
    <row r="28" spans="1:6" ht="12.75">
      <c r="A28" s="9" t="s">
        <v>40</v>
      </c>
      <c r="B28" s="23">
        <v>26</v>
      </c>
      <c r="C28" s="4">
        <v>413250</v>
      </c>
      <c r="D28" s="4">
        <f t="shared" si="1"/>
        <v>430819.4</v>
      </c>
      <c r="E28" s="11">
        <f t="shared" si="0"/>
        <v>0.9592186424288228</v>
      </c>
      <c r="F28" s="11"/>
    </row>
    <row r="29" spans="1:6" ht="12.75">
      <c r="A29" s="9" t="s">
        <v>41</v>
      </c>
      <c r="B29" s="23">
        <v>27</v>
      </c>
      <c r="C29" s="4">
        <v>459160</v>
      </c>
      <c r="D29" s="4">
        <f t="shared" si="1"/>
        <v>434281.3</v>
      </c>
      <c r="E29" s="11">
        <f t="shared" si="0"/>
        <v>1.0572870625559978</v>
      </c>
      <c r="F29" s="11"/>
    </row>
    <row r="30" spans="1:6" ht="12.75">
      <c r="A30" s="9" t="s">
        <v>42</v>
      </c>
      <c r="B30" s="23">
        <v>28</v>
      </c>
      <c r="C30" s="4">
        <v>604495</v>
      </c>
      <c r="D30" s="4">
        <f t="shared" si="1"/>
        <v>437743.2</v>
      </c>
      <c r="E30" s="11">
        <f t="shared" si="0"/>
        <v>1.3809352149844931</v>
      </c>
      <c r="F30" s="11"/>
    </row>
    <row r="31" spans="1:6" ht="12.75">
      <c r="A31" s="9" t="s">
        <v>43</v>
      </c>
      <c r="B31" s="23">
        <v>29</v>
      </c>
      <c r="C31" s="4">
        <v>390535</v>
      </c>
      <c r="D31" s="4">
        <f t="shared" si="1"/>
        <v>441205.1</v>
      </c>
      <c r="E31" s="11">
        <f t="shared" si="0"/>
        <v>0.8851552259935346</v>
      </c>
      <c r="F31" s="11"/>
    </row>
    <row r="32" spans="1:6" ht="12.75">
      <c r="A32" s="9" t="s">
        <v>44</v>
      </c>
      <c r="B32" s="23">
        <v>30</v>
      </c>
      <c r="C32" s="4">
        <v>390680</v>
      </c>
      <c r="D32" s="4">
        <f t="shared" si="1"/>
        <v>444667</v>
      </c>
      <c r="E32" s="11">
        <f t="shared" si="0"/>
        <v>0.8785900460344482</v>
      </c>
      <c r="F32" s="11"/>
    </row>
    <row r="33" spans="1:6" ht="12.75">
      <c r="A33" s="9" t="s">
        <v>45</v>
      </c>
      <c r="B33" s="23">
        <v>31</v>
      </c>
      <c r="C33" s="4">
        <v>331810</v>
      </c>
      <c r="D33" s="4">
        <f t="shared" si="1"/>
        <v>448128.9</v>
      </c>
      <c r="E33" s="11">
        <f t="shared" si="0"/>
        <v>0.7404342812971892</v>
      </c>
      <c r="F33" s="11"/>
    </row>
    <row r="34" spans="1:6" ht="12.75">
      <c r="A34" s="9" t="s">
        <v>46</v>
      </c>
      <c r="B34" s="23">
        <v>32</v>
      </c>
      <c r="C34" s="4">
        <v>360290</v>
      </c>
      <c r="D34" s="4">
        <f t="shared" si="1"/>
        <v>451590.8</v>
      </c>
      <c r="E34" s="11">
        <f t="shared" si="0"/>
        <v>0.7978240477883961</v>
      </c>
      <c r="F34" s="11"/>
    </row>
    <row r="35" spans="1:6" ht="12.75">
      <c r="A35" s="9" t="s">
        <v>47</v>
      </c>
      <c r="B35" s="23">
        <v>33</v>
      </c>
      <c r="C35" s="4">
        <v>286540</v>
      </c>
      <c r="D35" s="4">
        <f t="shared" si="1"/>
        <v>455052.7</v>
      </c>
      <c r="E35" s="11">
        <f t="shared" si="0"/>
        <v>0.6296853089763009</v>
      </c>
      <c r="F35" s="11"/>
    </row>
    <row r="36" spans="1:6" ht="12.75">
      <c r="A36" s="9" t="s">
        <v>48</v>
      </c>
      <c r="B36" s="23">
        <v>34</v>
      </c>
      <c r="C36" s="4">
        <v>508960</v>
      </c>
      <c r="D36" s="4">
        <f t="shared" si="1"/>
        <v>458514.6</v>
      </c>
      <c r="E36" s="11">
        <f t="shared" si="0"/>
        <v>1.1100191793238428</v>
      </c>
      <c r="F36" s="11"/>
    </row>
    <row r="37" spans="1:6" ht="12.75">
      <c r="A37" s="9" t="s">
        <v>49</v>
      </c>
      <c r="B37" s="23">
        <v>35</v>
      </c>
      <c r="C37" s="4">
        <v>504360</v>
      </c>
      <c r="D37" s="4">
        <f t="shared" si="1"/>
        <v>461976.5</v>
      </c>
      <c r="E37" s="11">
        <f t="shared" si="0"/>
        <v>1.0917438441132827</v>
      </c>
      <c r="F37" s="11"/>
    </row>
    <row r="38" spans="1:6" ht="12.75">
      <c r="A38" s="9" t="s">
        <v>50</v>
      </c>
      <c r="B38" s="23">
        <v>36</v>
      </c>
      <c r="C38" s="4">
        <v>323530</v>
      </c>
      <c r="D38" s="4">
        <f t="shared" si="1"/>
        <v>465438.4</v>
      </c>
      <c r="E38" s="11">
        <f t="shared" si="0"/>
        <v>0.6951080959370778</v>
      </c>
      <c r="F38" s="11"/>
    </row>
    <row r="39" spans="1:6" ht="12.75">
      <c r="A39" s="9" t="s">
        <v>52</v>
      </c>
      <c r="B39" s="23">
        <v>37</v>
      </c>
      <c r="C39" s="4">
        <v>488010</v>
      </c>
      <c r="D39" s="4">
        <f t="shared" si="1"/>
        <v>468900.3</v>
      </c>
      <c r="E39" s="11">
        <v>0</v>
      </c>
      <c r="F39" s="11"/>
    </row>
    <row r="40" spans="1:6" ht="12.75">
      <c r="A40" s="9" t="s">
        <v>53</v>
      </c>
      <c r="B40" s="23">
        <v>38</v>
      </c>
      <c r="C40" s="4">
        <v>584575</v>
      </c>
      <c r="D40" s="4">
        <f t="shared" si="1"/>
        <v>472362.2</v>
      </c>
      <c r="E40" s="11">
        <v>0</v>
      </c>
      <c r="F40" s="11"/>
    </row>
    <row r="41" spans="1:6" ht="12.75">
      <c r="A41" s="9" t="s">
        <v>54</v>
      </c>
      <c r="B41" s="23">
        <v>39</v>
      </c>
      <c r="C41" s="4">
        <v>762383</v>
      </c>
      <c r="D41" s="4">
        <f t="shared" si="1"/>
        <v>475824.1</v>
      </c>
      <c r="E41" s="11">
        <v>0</v>
      </c>
      <c r="F41" s="11"/>
    </row>
    <row r="42" spans="1:6" ht="12.75">
      <c r="A42" s="9" t="s">
        <v>55</v>
      </c>
      <c r="B42" s="23">
        <v>40</v>
      </c>
      <c r="C42" s="4"/>
      <c r="D42" s="4">
        <f t="shared" si="1"/>
        <v>479286</v>
      </c>
      <c r="E42" s="11">
        <v>0</v>
      </c>
      <c r="F42" s="11"/>
    </row>
    <row r="43" spans="1:6" ht="12.75">
      <c r="A43" s="9" t="s">
        <v>56</v>
      </c>
      <c r="B43" s="23">
        <v>41</v>
      </c>
      <c r="C43" s="4"/>
      <c r="D43" s="4">
        <f t="shared" si="1"/>
        <v>482747.9</v>
      </c>
      <c r="E43" s="11">
        <v>0</v>
      </c>
      <c r="F43" s="11"/>
    </row>
    <row r="44" spans="1:6" ht="12.75">
      <c r="A44" s="9" t="s">
        <v>57</v>
      </c>
      <c r="B44" s="23">
        <v>42</v>
      </c>
      <c r="C44" s="4"/>
      <c r="D44" s="4">
        <f t="shared" si="1"/>
        <v>486209.80000000005</v>
      </c>
      <c r="E44" s="11">
        <v>0</v>
      </c>
      <c r="F44" s="11"/>
    </row>
    <row r="45" spans="1:6" ht="12.75">
      <c r="A45" s="9" t="s">
        <v>58</v>
      </c>
      <c r="B45" s="23">
        <v>43</v>
      </c>
      <c r="C45" s="4"/>
      <c r="D45" s="4">
        <f t="shared" si="1"/>
        <v>489671.7</v>
      </c>
      <c r="E45" s="11">
        <v>0</v>
      </c>
      <c r="F45" s="11"/>
    </row>
    <row r="46" spans="1:6" ht="12.75">
      <c r="A46" s="9" t="s">
        <v>59</v>
      </c>
      <c r="B46" s="23">
        <v>44</v>
      </c>
      <c r="C46" s="4"/>
      <c r="D46" s="4">
        <f t="shared" si="1"/>
        <v>493133.6</v>
      </c>
      <c r="E46" s="11">
        <v>0</v>
      </c>
      <c r="F46" s="11"/>
    </row>
    <row r="47" spans="1:6" ht="12.75">
      <c r="A47" s="9" t="s">
        <v>60</v>
      </c>
      <c r="B47" s="23">
        <v>45</v>
      </c>
      <c r="C47" s="4"/>
      <c r="D47" s="4">
        <f t="shared" si="1"/>
        <v>496595.5</v>
      </c>
      <c r="E47" s="11">
        <v>0</v>
      </c>
      <c r="F47" s="11"/>
    </row>
    <row r="48" spans="1:6" ht="12.75">
      <c r="A48" s="9" t="s">
        <v>61</v>
      </c>
      <c r="B48" s="23">
        <v>46</v>
      </c>
      <c r="C48" s="4"/>
      <c r="D48" s="4">
        <f t="shared" si="1"/>
        <v>500057.4</v>
      </c>
      <c r="E48" s="11">
        <v>0</v>
      </c>
      <c r="F48" s="11"/>
    </row>
    <row r="49" spans="1:6" ht="12.75">
      <c r="A49" s="9" t="s">
        <v>62</v>
      </c>
      <c r="B49" s="23">
        <v>47</v>
      </c>
      <c r="C49" s="4"/>
      <c r="D49" s="4">
        <f t="shared" si="1"/>
        <v>503519.30000000005</v>
      </c>
      <c r="E49" s="11">
        <v>0</v>
      </c>
      <c r="F49" s="11"/>
    </row>
    <row r="50" spans="1:6" ht="12.75">
      <c r="A50" s="9" t="s">
        <v>63</v>
      </c>
      <c r="B50" s="23">
        <v>48</v>
      </c>
      <c r="C50" s="4"/>
      <c r="D50" s="4">
        <f t="shared" si="1"/>
        <v>506981.2</v>
      </c>
      <c r="E50" s="11">
        <v>0</v>
      </c>
      <c r="F50" s="11"/>
    </row>
    <row r="51" spans="1:5" ht="12.75">
      <c r="A51" s="6"/>
      <c r="B51" s="18"/>
      <c r="C51" s="27"/>
      <c r="D51" s="28"/>
      <c r="E51" s="5"/>
    </row>
    <row r="53" spans="1:10" ht="12.75">
      <c r="A53" s="74" t="s">
        <v>51</v>
      </c>
      <c r="B53" s="75"/>
      <c r="C53" s="75"/>
      <c r="D53" s="75"/>
      <c r="E53" s="75"/>
      <c r="F53" s="75"/>
      <c r="G53" s="76"/>
      <c r="H53" s="7" t="s">
        <v>26</v>
      </c>
      <c r="I53" s="7" t="s">
        <v>64</v>
      </c>
      <c r="J53" s="8" t="s">
        <v>65</v>
      </c>
    </row>
    <row r="54" spans="1:10" ht="12.75">
      <c r="A54" s="12"/>
      <c r="B54" s="13">
        <v>2008</v>
      </c>
      <c r="C54" s="13">
        <v>2009</v>
      </c>
      <c r="D54" s="13">
        <v>2010</v>
      </c>
      <c r="E54" s="13">
        <v>2011</v>
      </c>
      <c r="F54" s="13">
        <v>2012</v>
      </c>
      <c r="G54" s="13">
        <v>2013</v>
      </c>
      <c r="H54" s="24"/>
      <c r="I54" s="24"/>
      <c r="J54" s="14"/>
    </row>
    <row r="55" spans="1:12" ht="12.75">
      <c r="A55" s="9" t="s">
        <v>27</v>
      </c>
      <c r="B55" s="10"/>
      <c r="C55" s="3"/>
      <c r="D55" s="10"/>
      <c r="E55" s="10">
        <v>1.0428385238528035</v>
      </c>
      <c r="F55" s="10">
        <v>1.0500377512831938</v>
      </c>
      <c r="G55" s="10">
        <v>0.957512153173865</v>
      </c>
      <c r="H55" s="4">
        <f>AVERAGE(B55:G55)</f>
        <v>1.0167961427699541</v>
      </c>
      <c r="I55" s="4">
        <v>468900.3</v>
      </c>
      <c r="J55" s="4">
        <f>H55*I55</f>
        <v>476776.0163836743</v>
      </c>
      <c r="K55" s="30">
        <v>488010</v>
      </c>
      <c r="L55" s="31">
        <f>K55/J55*100-100</f>
        <v>2.356239246582703</v>
      </c>
    </row>
    <row r="56" spans="1:12" ht="12.75">
      <c r="A56" s="9" t="s">
        <v>28</v>
      </c>
      <c r="B56" s="10"/>
      <c r="C56" s="3"/>
      <c r="D56" s="10"/>
      <c r="E56" s="10">
        <v>1.0002766484017371</v>
      </c>
      <c r="F56" s="10">
        <v>0.912962659456027</v>
      </c>
      <c r="G56" s="10">
        <v>0.9592186424288228</v>
      </c>
      <c r="H56" s="4">
        <f aca="true" t="shared" si="2" ref="H56:H66">AVERAGE(B56:G56)</f>
        <v>0.9574859834288624</v>
      </c>
      <c r="I56" s="4">
        <v>472362.2</v>
      </c>
      <c r="J56" s="4">
        <f aca="true" t="shared" si="3" ref="J56:J66">H56*I56</f>
        <v>452280.185601621</v>
      </c>
      <c r="K56" s="30">
        <v>584575</v>
      </c>
      <c r="L56" s="31">
        <f>K56/J56*100-100</f>
        <v>29.25063237568125</v>
      </c>
    </row>
    <row r="57" spans="1:14" ht="12.75">
      <c r="A57" s="9" t="s">
        <v>29</v>
      </c>
      <c r="B57" s="10"/>
      <c r="C57" s="3"/>
      <c r="D57" s="10"/>
      <c r="E57" s="10">
        <v>1.7918926683897325</v>
      </c>
      <c r="F57" s="10">
        <v>1.1441709941856986</v>
      </c>
      <c r="G57" s="10">
        <v>1.0572870625559978</v>
      </c>
      <c r="H57" s="4">
        <f t="shared" si="2"/>
        <v>1.3311169083771428</v>
      </c>
      <c r="I57" s="4">
        <v>475824.1</v>
      </c>
      <c r="J57" s="4">
        <f t="shared" si="3"/>
        <v>633377.5049233364</v>
      </c>
      <c r="K57" s="30">
        <v>762383</v>
      </c>
      <c r="L57" s="31">
        <f>K57/J57*100-100</f>
        <v>20.36786814717682</v>
      </c>
      <c r="N57" s="32" t="s">
        <v>80</v>
      </c>
    </row>
    <row r="58" spans="1:14" ht="12.75">
      <c r="A58" s="9" t="s">
        <v>30</v>
      </c>
      <c r="B58" s="10"/>
      <c r="C58" s="3"/>
      <c r="D58" s="10"/>
      <c r="E58" s="10">
        <v>1.5622109888523468</v>
      </c>
      <c r="F58" s="10">
        <v>1.1832269730166853</v>
      </c>
      <c r="G58" s="10">
        <v>1.3809352149844931</v>
      </c>
      <c r="H58" s="4">
        <f t="shared" si="2"/>
        <v>1.375457725617842</v>
      </c>
      <c r="I58" s="4">
        <v>479286</v>
      </c>
      <c r="J58" s="4">
        <f t="shared" si="3"/>
        <v>659237.631480473</v>
      </c>
      <c r="N58" s="30">
        <v>529360.8512980338</v>
      </c>
    </row>
    <row r="59" spans="1:14" ht="12.75">
      <c r="A59" s="9" t="s">
        <v>31</v>
      </c>
      <c r="B59" s="10"/>
      <c r="C59" s="3"/>
      <c r="D59" s="10"/>
      <c r="E59" s="10">
        <v>0.8715805757575334</v>
      </c>
      <c r="F59" s="10"/>
      <c r="G59" s="10">
        <v>0.8851552259935346</v>
      </c>
      <c r="H59" s="4">
        <f t="shared" si="2"/>
        <v>0.8783679008755341</v>
      </c>
      <c r="I59" s="4">
        <v>482747.9</v>
      </c>
      <c r="J59" s="4">
        <f t="shared" si="3"/>
        <v>424030.25957507227</v>
      </c>
      <c r="N59" s="30">
        <v>335367.76142160734</v>
      </c>
    </row>
    <row r="60" spans="1:14" ht="12.75">
      <c r="A60" s="9" t="s">
        <v>32</v>
      </c>
      <c r="B60" s="10"/>
      <c r="C60" s="3"/>
      <c r="D60" s="10"/>
      <c r="E60" s="10">
        <v>0.6896510716535751</v>
      </c>
      <c r="F60" s="10"/>
      <c r="G60" s="10">
        <v>0.8785900460344482</v>
      </c>
      <c r="H60" s="4">
        <f t="shared" si="2"/>
        <v>0.7841205588440117</v>
      </c>
      <c r="I60" s="4">
        <v>486209.80000000005</v>
      </c>
      <c r="J60" s="4">
        <f t="shared" si="3"/>
        <v>381247.1000914352</v>
      </c>
      <c r="N60" s="30">
        <v>304898.9798929099</v>
      </c>
    </row>
    <row r="61" spans="1:14" ht="12.75">
      <c r="A61" s="9" t="s">
        <v>33</v>
      </c>
      <c r="B61" s="10"/>
      <c r="C61" s="3"/>
      <c r="D61" s="10"/>
      <c r="E61" s="10">
        <v>0.7744834653861611</v>
      </c>
      <c r="F61" s="10"/>
      <c r="G61" s="10">
        <v>0.7404342812971892</v>
      </c>
      <c r="H61" s="4">
        <f t="shared" si="2"/>
        <v>0.7574588733416752</v>
      </c>
      <c r="I61" s="4">
        <v>489671.7</v>
      </c>
      <c r="J61" s="4">
        <f t="shared" si="3"/>
        <v>370906.1741893028</v>
      </c>
      <c r="N61" s="30">
        <v>300965.0864721307</v>
      </c>
    </row>
    <row r="62" spans="1:14" ht="12.75">
      <c r="A62" s="9" t="s">
        <v>34</v>
      </c>
      <c r="B62" s="10"/>
      <c r="C62" s="3"/>
      <c r="D62" s="10"/>
      <c r="E62" s="10">
        <v>0.7373844385370952</v>
      </c>
      <c r="F62" s="10"/>
      <c r="G62" s="10">
        <v>0.7978240477883961</v>
      </c>
      <c r="H62" s="4">
        <f t="shared" si="2"/>
        <v>0.7676042431627457</v>
      </c>
      <c r="I62" s="4">
        <v>493133.6</v>
      </c>
      <c r="J62" s="4">
        <f t="shared" si="3"/>
        <v>378531.44380612014</v>
      </c>
      <c r="N62" s="30">
        <v>277544.8816456185</v>
      </c>
    </row>
    <row r="63" spans="1:14" ht="12.75">
      <c r="A63" s="9" t="s">
        <v>35</v>
      </c>
      <c r="B63" s="10"/>
      <c r="C63" s="3"/>
      <c r="D63" s="10"/>
      <c r="E63" s="10">
        <v>0.707683555884378</v>
      </c>
      <c r="F63" s="10"/>
      <c r="G63" s="10">
        <v>0.6296853089763009</v>
      </c>
      <c r="H63" s="4">
        <f t="shared" si="2"/>
        <v>0.6686844324303395</v>
      </c>
      <c r="I63" s="4">
        <v>496595.5</v>
      </c>
      <c r="J63" s="4">
        <f t="shared" si="3"/>
        <v>332065.6800649607</v>
      </c>
      <c r="N63" s="30">
        <v>263806.5827146987</v>
      </c>
    </row>
    <row r="64" spans="1:14" ht="12.75">
      <c r="A64" s="9" t="s">
        <v>36</v>
      </c>
      <c r="B64" s="10"/>
      <c r="C64" s="3"/>
      <c r="D64" s="10"/>
      <c r="E64" s="10">
        <v>0.8623068542920233</v>
      </c>
      <c r="F64" s="10">
        <v>0.7927394610378927</v>
      </c>
      <c r="G64" s="10">
        <v>1.1100191793238428</v>
      </c>
      <c r="H64" s="4">
        <f t="shared" si="2"/>
        <v>0.9216884982179195</v>
      </c>
      <c r="I64" s="4">
        <v>500057.4</v>
      </c>
      <c r="J64" s="4">
        <f t="shared" si="3"/>
        <v>460897.1540287575</v>
      </c>
      <c r="N64" s="30">
        <v>345537.0306227401</v>
      </c>
    </row>
    <row r="65" spans="1:14" ht="12.75">
      <c r="A65" s="9" t="s">
        <v>37</v>
      </c>
      <c r="B65" s="10"/>
      <c r="C65" s="3"/>
      <c r="D65" s="10"/>
      <c r="E65" s="10">
        <v>1.0314710646257272</v>
      </c>
      <c r="F65" s="10">
        <v>1.0850819047093514</v>
      </c>
      <c r="G65" s="10">
        <v>1.0917438441132827</v>
      </c>
      <c r="H65" s="4">
        <f t="shared" si="2"/>
        <v>1.0694322711494537</v>
      </c>
      <c r="I65" s="4">
        <v>503519.30000000005</v>
      </c>
      <c r="J65" s="4">
        <f t="shared" si="3"/>
        <v>538479.7885665832</v>
      </c>
      <c r="N65" s="30">
        <v>416428.79262412316</v>
      </c>
    </row>
    <row r="66" spans="1:14" ht="12.75">
      <c r="A66" s="9" t="s">
        <v>0</v>
      </c>
      <c r="B66" s="10"/>
      <c r="C66" s="3"/>
      <c r="D66" s="10"/>
      <c r="E66" s="10">
        <v>0.9853857484501225</v>
      </c>
      <c r="F66" s="10">
        <v>1.0991149707616688</v>
      </c>
      <c r="G66" s="10">
        <v>0.6951080959370778</v>
      </c>
      <c r="H66" s="4">
        <f t="shared" si="2"/>
        <v>0.9265362717162896</v>
      </c>
      <c r="I66" s="4">
        <v>506981.2</v>
      </c>
      <c r="J66" s="4">
        <f t="shared" si="3"/>
        <v>469736.47087825055</v>
      </c>
      <c r="N66" s="30">
        <v>366900.5267616519</v>
      </c>
    </row>
    <row r="67" spans="1:11" ht="12.75">
      <c r="A67" s="6"/>
      <c r="B67" s="20"/>
      <c r="C67" s="21"/>
      <c r="D67" s="21"/>
      <c r="E67" s="21"/>
      <c r="F67" s="21"/>
      <c r="G67" s="21"/>
      <c r="H67" s="21"/>
      <c r="I67" s="5"/>
      <c r="J67" s="22"/>
      <c r="K67" s="19"/>
    </row>
  </sheetData>
  <sheetProtection/>
  <mergeCells count="1">
    <mergeCell ref="A53:G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9" t="s">
        <v>12</v>
      </c>
      <c r="B3" s="23">
        <v>1</v>
      </c>
      <c r="C3" s="4">
        <v>405120</v>
      </c>
      <c r="D3" s="4">
        <f>4969.9*B3+359232</f>
        <v>364201.9</v>
      </c>
      <c r="E3" s="11">
        <f aca="true" t="shared" si="0" ref="E3:E26">C3/D3</f>
        <v>1.1123500454006416</v>
      </c>
      <c r="F3" s="11"/>
    </row>
    <row r="4" spans="1:6" s="19" customFormat="1" ht="12.75">
      <c r="A4" s="9" t="s">
        <v>13</v>
      </c>
      <c r="B4" s="23">
        <v>2</v>
      </c>
      <c r="C4" s="4">
        <v>355395</v>
      </c>
      <c r="D4" s="4">
        <f aca="true" t="shared" si="1" ref="D4:D38">4969.9*B4+359232</f>
        <v>369171.8</v>
      </c>
      <c r="E4" s="11">
        <f t="shared" si="0"/>
        <v>0.9626818733175178</v>
      </c>
      <c r="F4" s="11"/>
    </row>
    <row r="5" spans="1:6" s="19" customFormat="1" ht="12.75">
      <c r="A5" s="9" t="s">
        <v>14</v>
      </c>
      <c r="B5" s="23">
        <v>3</v>
      </c>
      <c r="C5" s="4">
        <v>449360</v>
      </c>
      <c r="D5" s="4">
        <f t="shared" si="1"/>
        <v>374141.7</v>
      </c>
      <c r="E5" s="11">
        <f t="shared" si="0"/>
        <v>1.2010422789012825</v>
      </c>
      <c r="F5" s="11"/>
    </row>
    <row r="6" spans="1:6" s="19" customFormat="1" ht="12.75">
      <c r="A6" s="9" t="s">
        <v>15</v>
      </c>
      <c r="B6" s="23">
        <v>4</v>
      </c>
      <c r="C6" s="4">
        <v>468795</v>
      </c>
      <c r="D6" s="4">
        <f t="shared" si="1"/>
        <v>379111.6</v>
      </c>
      <c r="E6" s="11">
        <f t="shared" si="0"/>
        <v>1.236562004433523</v>
      </c>
      <c r="F6" s="11"/>
    </row>
    <row r="7" spans="1:6" s="19" customFormat="1" ht="12.75">
      <c r="A7" s="9" t="s">
        <v>16</v>
      </c>
      <c r="B7" s="23">
        <v>5</v>
      </c>
      <c r="C7" s="25"/>
      <c r="D7" s="4">
        <f t="shared" si="1"/>
        <v>384081.5</v>
      </c>
      <c r="E7" s="11">
        <f t="shared" si="0"/>
        <v>0</v>
      </c>
      <c r="F7" s="11"/>
    </row>
    <row r="8" spans="1:6" s="19" customFormat="1" ht="12.75">
      <c r="A8" s="9" t="s">
        <v>17</v>
      </c>
      <c r="B8" s="23">
        <v>6</v>
      </c>
      <c r="C8" s="25"/>
      <c r="D8" s="4">
        <f t="shared" si="1"/>
        <v>389051.4</v>
      </c>
      <c r="E8" s="11">
        <f t="shared" si="0"/>
        <v>0</v>
      </c>
      <c r="F8" s="11"/>
    </row>
    <row r="9" spans="1:6" s="19" customFormat="1" ht="12.75">
      <c r="A9" s="9" t="s">
        <v>18</v>
      </c>
      <c r="B9" s="23">
        <v>7</v>
      </c>
      <c r="C9" s="25"/>
      <c r="D9" s="4">
        <f t="shared" si="1"/>
        <v>394021.3</v>
      </c>
      <c r="E9" s="11">
        <f t="shared" si="0"/>
        <v>0</v>
      </c>
      <c r="F9" s="11"/>
    </row>
    <row r="10" spans="1:6" s="19" customFormat="1" ht="12.75">
      <c r="A10" s="9" t="s">
        <v>19</v>
      </c>
      <c r="B10" s="23">
        <v>8</v>
      </c>
      <c r="C10" s="25"/>
      <c r="D10" s="4">
        <f t="shared" si="1"/>
        <v>398991.2</v>
      </c>
      <c r="E10" s="11">
        <f t="shared" si="0"/>
        <v>0</v>
      </c>
      <c r="F10" s="11"/>
    </row>
    <row r="11" spans="1:6" s="19" customFormat="1" ht="12.75">
      <c r="A11" s="9" t="s">
        <v>20</v>
      </c>
      <c r="B11" s="23">
        <v>9</v>
      </c>
      <c r="C11" s="4">
        <v>262645</v>
      </c>
      <c r="D11" s="4">
        <f t="shared" si="1"/>
        <v>403961.1</v>
      </c>
      <c r="E11" s="11">
        <f t="shared" si="0"/>
        <v>0.6501739895252291</v>
      </c>
      <c r="F11" s="11"/>
    </row>
    <row r="12" spans="1:7" s="19" customFormat="1" ht="12.75">
      <c r="A12" s="9" t="s">
        <v>21</v>
      </c>
      <c r="B12" s="23">
        <v>10</v>
      </c>
      <c r="C12" s="4">
        <v>330550</v>
      </c>
      <c r="D12" s="4">
        <f t="shared" si="1"/>
        <v>408931</v>
      </c>
      <c r="E12" s="11">
        <f t="shared" si="0"/>
        <v>0.8083270771841704</v>
      </c>
      <c r="F12" s="11"/>
      <c r="G12" s="26"/>
    </row>
    <row r="13" spans="1:7" s="19" customFormat="1" ht="12.75">
      <c r="A13" s="9" t="s">
        <v>25</v>
      </c>
      <c r="B13" s="23">
        <v>11</v>
      </c>
      <c r="C13" s="4">
        <v>456205</v>
      </c>
      <c r="D13" s="4">
        <f t="shared" si="1"/>
        <v>413900.9</v>
      </c>
      <c r="E13" s="11">
        <f t="shared" si="0"/>
        <v>1.1022082822240782</v>
      </c>
      <c r="F13" s="11"/>
      <c r="G13" s="26"/>
    </row>
    <row r="14" spans="1:7" ht="12.75">
      <c r="A14" s="9" t="s">
        <v>22</v>
      </c>
      <c r="B14" s="23">
        <v>12</v>
      </c>
      <c r="C14" s="4">
        <v>465910</v>
      </c>
      <c r="D14" s="4">
        <f t="shared" si="1"/>
        <v>418870.8</v>
      </c>
      <c r="E14" s="11">
        <f t="shared" si="0"/>
        <v>1.1123000218683183</v>
      </c>
      <c r="F14" s="11"/>
      <c r="G14" s="26"/>
    </row>
    <row r="15" spans="1:6" ht="12.75">
      <c r="A15" s="9" t="s">
        <v>39</v>
      </c>
      <c r="B15" s="23">
        <v>13</v>
      </c>
      <c r="C15" s="4">
        <v>409200</v>
      </c>
      <c r="D15" s="4">
        <f t="shared" si="1"/>
        <v>423840.7</v>
      </c>
      <c r="E15" s="11">
        <f t="shared" si="0"/>
        <v>0.9654570691299821</v>
      </c>
      <c r="F15" s="11"/>
    </row>
    <row r="16" spans="1:6" ht="12.75">
      <c r="A16" s="9" t="s">
        <v>40</v>
      </c>
      <c r="B16" s="23">
        <v>14</v>
      </c>
      <c r="C16" s="4">
        <v>413250</v>
      </c>
      <c r="D16" s="4">
        <f t="shared" si="1"/>
        <v>428810.6</v>
      </c>
      <c r="E16" s="11">
        <f t="shared" si="0"/>
        <v>0.9637121843536518</v>
      </c>
      <c r="F16" s="11"/>
    </row>
    <row r="17" spans="1:6" ht="12.75">
      <c r="A17" s="9" t="s">
        <v>41</v>
      </c>
      <c r="B17" s="23">
        <v>15</v>
      </c>
      <c r="C17" s="4">
        <v>459160</v>
      </c>
      <c r="D17" s="4">
        <f t="shared" si="1"/>
        <v>433780.5</v>
      </c>
      <c r="E17" s="11">
        <f t="shared" si="0"/>
        <v>1.0585077014757465</v>
      </c>
      <c r="F17" s="11"/>
    </row>
    <row r="18" spans="1:6" ht="12.75">
      <c r="A18" s="9" t="s">
        <v>42</v>
      </c>
      <c r="B18" s="23">
        <v>16</v>
      </c>
      <c r="C18" s="4">
        <v>604495</v>
      </c>
      <c r="D18" s="4">
        <f t="shared" si="1"/>
        <v>438750.4</v>
      </c>
      <c r="E18" s="11">
        <f t="shared" si="0"/>
        <v>1.3777651256842158</v>
      </c>
      <c r="F18" s="11"/>
    </row>
    <row r="19" spans="1:6" ht="12.75">
      <c r="A19" s="9" t="s">
        <v>43</v>
      </c>
      <c r="B19" s="23">
        <v>17</v>
      </c>
      <c r="C19" s="4">
        <v>390535</v>
      </c>
      <c r="D19" s="4">
        <f t="shared" si="1"/>
        <v>443720.3</v>
      </c>
      <c r="E19" s="11">
        <f t="shared" si="0"/>
        <v>0.8801377804891956</v>
      </c>
      <c r="F19" s="11"/>
    </row>
    <row r="20" spans="1:6" ht="12.75">
      <c r="A20" s="9" t="s">
        <v>44</v>
      </c>
      <c r="B20" s="23">
        <v>18</v>
      </c>
      <c r="C20" s="4">
        <v>390680</v>
      </c>
      <c r="D20" s="4">
        <f t="shared" si="1"/>
        <v>448690.2</v>
      </c>
      <c r="E20" s="11">
        <f t="shared" si="0"/>
        <v>0.870712130552439</v>
      </c>
      <c r="F20" s="11"/>
    </row>
    <row r="21" spans="1:6" ht="12.75">
      <c r="A21" s="9" t="s">
        <v>45</v>
      </c>
      <c r="B21" s="23">
        <v>19</v>
      </c>
      <c r="C21" s="4">
        <v>331810</v>
      </c>
      <c r="D21" s="4">
        <f t="shared" si="1"/>
        <v>453660.1</v>
      </c>
      <c r="E21" s="11">
        <f t="shared" si="0"/>
        <v>0.7314066191847156</v>
      </c>
      <c r="F21" s="11"/>
    </row>
    <row r="22" spans="1:6" ht="12.75">
      <c r="A22" s="9" t="s">
        <v>46</v>
      </c>
      <c r="B22" s="23">
        <v>20</v>
      </c>
      <c r="C22" s="4">
        <v>360290</v>
      </c>
      <c r="D22" s="4">
        <f t="shared" si="1"/>
        <v>458630</v>
      </c>
      <c r="E22" s="11">
        <f t="shared" si="0"/>
        <v>0.7855787890020278</v>
      </c>
      <c r="F22" s="11"/>
    </row>
    <row r="23" spans="1:6" ht="12.75">
      <c r="A23" s="9" t="s">
        <v>47</v>
      </c>
      <c r="B23" s="23">
        <v>21</v>
      </c>
      <c r="C23" s="4">
        <v>286540</v>
      </c>
      <c r="D23" s="4">
        <f t="shared" si="1"/>
        <v>463599.9</v>
      </c>
      <c r="E23" s="11">
        <f t="shared" si="0"/>
        <v>0.6180760608447068</v>
      </c>
      <c r="F23" s="11"/>
    </row>
    <row r="24" spans="1:6" ht="12.75">
      <c r="A24" s="9" t="s">
        <v>48</v>
      </c>
      <c r="B24" s="23">
        <v>22</v>
      </c>
      <c r="C24" s="4">
        <v>508960</v>
      </c>
      <c r="D24" s="4">
        <f t="shared" si="1"/>
        <v>468569.8</v>
      </c>
      <c r="E24" s="11">
        <f t="shared" si="0"/>
        <v>1.0861988971547036</v>
      </c>
      <c r="F24" s="11"/>
    </row>
    <row r="25" spans="1:6" ht="12.75">
      <c r="A25" s="9" t="s">
        <v>49</v>
      </c>
      <c r="B25" s="23">
        <v>23</v>
      </c>
      <c r="C25" s="4">
        <v>504360</v>
      </c>
      <c r="D25" s="4">
        <f t="shared" si="1"/>
        <v>473539.7</v>
      </c>
      <c r="E25" s="11">
        <f t="shared" si="0"/>
        <v>1.0650849337447315</v>
      </c>
      <c r="F25" s="11"/>
    </row>
    <row r="26" spans="1:6" ht="12.75">
      <c r="A26" s="9" t="s">
        <v>50</v>
      </c>
      <c r="B26" s="23">
        <v>24</v>
      </c>
      <c r="C26" s="4">
        <v>323530</v>
      </c>
      <c r="D26" s="4">
        <f t="shared" si="1"/>
        <v>478509.6</v>
      </c>
      <c r="E26" s="11">
        <f t="shared" si="0"/>
        <v>0.6761201865124545</v>
      </c>
      <c r="F26" s="11"/>
    </row>
    <row r="27" spans="1:6" ht="12.75">
      <c r="A27" s="9" t="s">
        <v>52</v>
      </c>
      <c r="B27" s="23">
        <v>25</v>
      </c>
      <c r="C27" s="4">
        <v>488010</v>
      </c>
      <c r="D27" s="4">
        <f t="shared" si="1"/>
        <v>483479.5</v>
      </c>
      <c r="E27" s="11">
        <v>0</v>
      </c>
      <c r="F27" s="11"/>
    </row>
    <row r="28" spans="1:6" ht="12.75">
      <c r="A28" s="9" t="s">
        <v>53</v>
      </c>
      <c r="B28" s="23">
        <v>26</v>
      </c>
      <c r="C28" s="4">
        <v>584575</v>
      </c>
      <c r="D28" s="4">
        <f t="shared" si="1"/>
        <v>488449.4</v>
      </c>
      <c r="E28" s="11">
        <v>0</v>
      </c>
      <c r="F28" s="11"/>
    </row>
    <row r="29" spans="1:6" ht="12.75">
      <c r="A29" s="9" t="s">
        <v>54</v>
      </c>
      <c r="B29" s="23">
        <v>27</v>
      </c>
      <c r="C29" s="4">
        <v>762383</v>
      </c>
      <c r="D29" s="4">
        <f t="shared" si="1"/>
        <v>493419.3</v>
      </c>
      <c r="E29" s="11">
        <v>0</v>
      </c>
      <c r="F29" s="11"/>
    </row>
    <row r="30" spans="1:6" ht="12.75">
      <c r="A30" s="9" t="s">
        <v>55</v>
      </c>
      <c r="B30" s="23">
        <v>28</v>
      </c>
      <c r="C30" s="4"/>
      <c r="D30" s="4">
        <f t="shared" si="1"/>
        <v>498389.19999999995</v>
      </c>
      <c r="E30" s="11">
        <v>0</v>
      </c>
      <c r="F30" s="11"/>
    </row>
    <row r="31" spans="1:6" ht="12.75">
      <c r="A31" s="9" t="s">
        <v>56</v>
      </c>
      <c r="B31" s="23">
        <v>29</v>
      </c>
      <c r="C31" s="4"/>
      <c r="D31" s="4">
        <f t="shared" si="1"/>
        <v>503359.1</v>
      </c>
      <c r="E31" s="11">
        <v>0</v>
      </c>
      <c r="F31" s="11"/>
    </row>
    <row r="32" spans="1:6" ht="12.75">
      <c r="A32" s="9" t="s">
        <v>57</v>
      </c>
      <c r="B32" s="23">
        <v>30</v>
      </c>
      <c r="C32" s="4"/>
      <c r="D32" s="4">
        <f t="shared" si="1"/>
        <v>508329</v>
      </c>
      <c r="E32" s="11">
        <v>0</v>
      </c>
      <c r="F32" s="11"/>
    </row>
    <row r="33" spans="1:6" ht="12.75">
      <c r="A33" s="9" t="s">
        <v>58</v>
      </c>
      <c r="B33" s="23">
        <v>31</v>
      </c>
      <c r="C33" s="4"/>
      <c r="D33" s="4">
        <f t="shared" si="1"/>
        <v>513298.9</v>
      </c>
      <c r="E33" s="11">
        <v>0</v>
      </c>
      <c r="F33" s="11"/>
    </row>
    <row r="34" spans="1:6" ht="12.75">
      <c r="A34" s="9" t="s">
        <v>59</v>
      </c>
      <c r="B34" s="23">
        <v>32</v>
      </c>
      <c r="C34" s="4"/>
      <c r="D34" s="4">
        <f t="shared" si="1"/>
        <v>518268.8</v>
      </c>
      <c r="E34" s="11">
        <v>0</v>
      </c>
      <c r="F34" s="11"/>
    </row>
    <row r="35" spans="1:6" ht="12.75">
      <c r="A35" s="9" t="s">
        <v>60</v>
      </c>
      <c r="B35" s="23">
        <v>33</v>
      </c>
      <c r="C35" s="4"/>
      <c r="D35" s="4">
        <f t="shared" si="1"/>
        <v>523238.69999999995</v>
      </c>
      <c r="E35" s="11">
        <v>0</v>
      </c>
      <c r="F35" s="11"/>
    </row>
    <row r="36" spans="1:6" ht="12.75">
      <c r="A36" s="9" t="s">
        <v>61</v>
      </c>
      <c r="B36" s="23">
        <v>34</v>
      </c>
      <c r="C36" s="4"/>
      <c r="D36" s="4">
        <f t="shared" si="1"/>
        <v>528208.6</v>
      </c>
      <c r="E36" s="11">
        <v>0</v>
      </c>
      <c r="F36" s="11"/>
    </row>
    <row r="37" spans="1:6" ht="12.75">
      <c r="A37" s="9" t="s">
        <v>62</v>
      </c>
      <c r="B37" s="23">
        <v>35</v>
      </c>
      <c r="C37" s="4"/>
      <c r="D37" s="4">
        <f t="shared" si="1"/>
        <v>533178.5</v>
      </c>
      <c r="E37" s="11">
        <v>0</v>
      </c>
      <c r="F37" s="11"/>
    </row>
    <row r="38" spans="1:6" ht="12.75">
      <c r="A38" s="9" t="s">
        <v>63</v>
      </c>
      <c r="B38" s="23">
        <v>36</v>
      </c>
      <c r="C38" s="4"/>
      <c r="D38" s="4">
        <f t="shared" si="1"/>
        <v>538148.4</v>
      </c>
      <c r="E38" s="11">
        <v>0</v>
      </c>
      <c r="F38" s="11"/>
    </row>
    <row r="39" spans="1:5" ht="12.75">
      <c r="A39" s="6"/>
      <c r="B39" s="18"/>
      <c r="C39" s="27"/>
      <c r="D39" s="28"/>
      <c r="E39" s="5"/>
    </row>
    <row r="41" spans="1:10" ht="12.75">
      <c r="A41" s="74" t="s">
        <v>51</v>
      </c>
      <c r="B41" s="75"/>
      <c r="C41" s="75"/>
      <c r="D41" s="75"/>
      <c r="E41" s="75"/>
      <c r="F41" s="75"/>
      <c r="G41" s="76"/>
      <c r="H41" s="7" t="s">
        <v>26</v>
      </c>
      <c r="I41" s="7" t="s">
        <v>64</v>
      </c>
      <c r="J41" s="8" t="s">
        <v>65</v>
      </c>
    </row>
    <row r="42" spans="1:10" ht="12.75">
      <c r="A42" s="12"/>
      <c r="B42" s="13">
        <v>2008</v>
      </c>
      <c r="C42" s="13">
        <v>2009</v>
      </c>
      <c r="D42" s="13">
        <v>2010</v>
      </c>
      <c r="E42" s="13">
        <v>2011</v>
      </c>
      <c r="F42" s="13">
        <v>2012</v>
      </c>
      <c r="G42" s="13">
        <v>2013</v>
      </c>
      <c r="H42" s="24"/>
      <c r="I42" s="24"/>
      <c r="J42" s="14"/>
    </row>
    <row r="43" spans="1:12" ht="12.75">
      <c r="A43" s="9" t="s">
        <v>27</v>
      </c>
      <c r="B43" s="10"/>
      <c r="C43" s="3"/>
      <c r="D43" s="10"/>
      <c r="E43" s="10"/>
      <c r="F43" s="10">
        <v>1.1123500454006416</v>
      </c>
      <c r="G43" s="10">
        <v>0.9654570691299821</v>
      </c>
      <c r="H43" s="4">
        <f>AVERAGE(B43:G43)</f>
        <v>1.0389035572653118</v>
      </c>
      <c r="I43" s="4">
        <v>483479.5</v>
      </c>
      <c r="J43" s="4">
        <f>H43*I43</f>
        <v>502288.5724148543</v>
      </c>
      <c r="K43" s="30">
        <v>488010</v>
      </c>
      <c r="L43" s="31">
        <f>K43/J43*100-100</f>
        <v>-2.8427030195425687</v>
      </c>
    </row>
    <row r="44" spans="1:12" ht="12.75">
      <c r="A44" s="9" t="s">
        <v>28</v>
      </c>
      <c r="B44" s="10"/>
      <c r="C44" s="3"/>
      <c r="D44" s="10"/>
      <c r="E44" s="10"/>
      <c r="F44" s="10">
        <v>0.9626818733175178</v>
      </c>
      <c r="G44" s="10">
        <v>0.9637121843536518</v>
      </c>
      <c r="H44" s="4">
        <f aca="true" t="shared" si="2" ref="H44:H54">AVERAGE(B44:G44)</f>
        <v>0.9631970288355848</v>
      </c>
      <c r="I44" s="4">
        <v>488449.4</v>
      </c>
      <c r="J44" s="4">
        <f aca="true" t="shared" si="3" ref="J44:J54">H44*I44</f>
        <v>470473.0108165241</v>
      </c>
      <c r="K44" s="30">
        <v>584575</v>
      </c>
      <c r="L44" s="31">
        <f>K44/J44*100-100</f>
        <v>24.25261100215876</v>
      </c>
    </row>
    <row r="45" spans="1:14" ht="12.75">
      <c r="A45" s="9" t="s">
        <v>29</v>
      </c>
      <c r="B45" s="10"/>
      <c r="C45" s="3"/>
      <c r="D45" s="10"/>
      <c r="E45" s="10"/>
      <c r="F45" s="10">
        <v>1.2010422789012825</v>
      </c>
      <c r="G45" s="10">
        <v>1.0585077014757465</v>
      </c>
      <c r="H45" s="4">
        <f t="shared" si="2"/>
        <v>1.1297749901885146</v>
      </c>
      <c r="I45" s="4">
        <v>493419.3</v>
      </c>
      <c r="J45" s="4">
        <f t="shared" si="3"/>
        <v>557452.7848163237</v>
      </c>
      <c r="K45" s="30">
        <v>762383</v>
      </c>
      <c r="L45" s="31">
        <f>K45/J45*100-100</f>
        <v>36.76189639113548</v>
      </c>
      <c r="N45" s="32" t="s">
        <v>80</v>
      </c>
    </row>
    <row r="46" spans="1:14" ht="12.75">
      <c r="A46" s="9" t="s">
        <v>30</v>
      </c>
      <c r="B46" s="10"/>
      <c r="C46" s="3"/>
      <c r="D46" s="10"/>
      <c r="E46" s="10"/>
      <c r="F46" s="10">
        <v>1.236562004433523</v>
      </c>
      <c r="G46" s="10">
        <v>1.3777651256842158</v>
      </c>
      <c r="H46" s="4">
        <f t="shared" si="2"/>
        <v>1.3071635650588695</v>
      </c>
      <c r="I46" s="4">
        <v>498389.19999999995</v>
      </c>
      <c r="J46" s="4">
        <f t="shared" si="3"/>
        <v>651476.2034588379</v>
      </c>
      <c r="N46" s="30">
        <v>529360.8512980338</v>
      </c>
    </row>
    <row r="47" spans="1:14" ht="12.75">
      <c r="A47" s="9" t="s">
        <v>31</v>
      </c>
      <c r="B47" s="10"/>
      <c r="C47" s="3"/>
      <c r="D47" s="10"/>
      <c r="E47" s="10"/>
      <c r="F47" s="10">
        <v>0</v>
      </c>
      <c r="G47" s="10">
        <v>0.8801377804891956</v>
      </c>
      <c r="H47" s="4">
        <f t="shared" si="2"/>
        <v>0.4400688902445978</v>
      </c>
      <c r="I47" s="4">
        <v>503359.1</v>
      </c>
      <c r="J47" s="4">
        <f t="shared" si="3"/>
        <v>221512.6805315195</v>
      </c>
      <c r="N47" s="30">
        <v>335367.76142160734</v>
      </c>
    </row>
    <row r="48" spans="1:14" ht="12.75">
      <c r="A48" s="9" t="s">
        <v>32</v>
      </c>
      <c r="B48" s="10"/>
      <c r="C48" s="3"/>
      <c r="D48" s="10"/>
      <c r="E48" s="10"/>
      <c r="F48" s="10">
        <v>0</v>
      </c>
      <c r="G48" s="10">
        <v>0.870712130552439</v>
      </c>
      <c r="H48" s="4">
        <f t="shared" si="2"/>
        <v>0.4353560652762195</v>
      </c>
      <c r="I48" s="4">
        <v>508329</v>
      </c>
      <c r="J48" s="4">
        <f t="shared" si="3"/>
        <v>221304.11330579538</v>
      </c>
      <c r="N48" s="30">
        <v>304898.9798929099</v>
      </c>
    </row>
    <row r="49" spans="1:14" ht="12.75">
      <c r="A49" s="9" t="s">
        <v>33</v>
      </c>
      <c r="B49" s="10"/>
      <c r="C49" s="3"/>
      <c r="D49" s="10"/>
      <c r="E49" s="10"/>
      <c r="F49" s="10">
        <v>0</v>
      </c>
      <c r="G49" s="10">
        <v>0.7314066191847156</v>
      </c>
      <c r="H49" s="4">
        <f t="shared" si="2"/>
        <v>0.3657033095923578</v>
      </c>
      <c r="I49" s="4">
        <v>513298.9</v>
      </c>
      <c r="J49" s="4">
        <f t="shared" si="3"/>
        <v>187715.1065401167</v>
      </c>
      <c r="N49" s="30">
        <v>300965.0864721307</v>
      </c>
    </row>
    <row r="50" spans="1:14" ht="12.75">
      <c r="A50" s="9" t="s">
        <v>34</v>
      </c>
      <c r="B50" s="10"/>
      <c r="C50" s="3"/>
      <c r="D50" s="10"/>
      <c r="E50" s="10"/>
      <c r="F50" s="10">
        <v>0</v>
      </c>
      <c r="G50" s="10">
        <v>0.7855787890020278</v>
      </c>
      <c r="H50" s="4">
        <f t="shared" si="2"/>
        <v>0.3927893945010139</v>
      </c>
      <c r="I50" s="4">
        <v>518268.8</v>
      </c>
      <c r="J50" s="4">
        <f t="shared" si="3"/>
        <v>203570.48814076706</v>
      </c>
      <c r="N50" s="30">
        <v>277544.8816456185</v>
      </c>
    </row>
    <row r="51" spans="1:14" ht="12.75">
      <c r="A51" s="9" t="s">
        <v>35</v>
      </c>
      <c r="B51" s="10"/>
      <c r="C51" s="3"/>
      <c r="D51" s="10"/>
      <c r="E51" s="10"/>
      <c r="F51" s="10">
        <v>0.6501739895252291</v>
      </c>
      <c r="G51" s="10">
        <v>0.6180760608447068</v>
      </c>
      <c r="H51" s="4">
        <f t="shared" si="2"/>
        <v>0.6341250251849679</v>
      </c>
      <c r="I51" s="4">
        <v>523238.69999999995</v>
      </c>
      <c r="J51" s="4">
        <f t="shared" si="3"/>
        <v>331798.75381524983</v>
      </c>
      <c r="N51" s="30">
        <v>263806.5827146987</v>
      </c>
    </row>
    <row r="52" spans="1:14" ht="12.75">
      <c r="A52" s="9" t="s">
        <v>36</v>
      </c>
      <c r="B52" s="10"/>
      <c r="C52" s="3"/>
      <c r="D52" s="10"/>
      <c r="E52" s="10"/>
      <c r="F52" s="10">
        <v>0.8083270771841704</v>
      </c>
      <c r="G52" s="10">
        <v>1.0861988971547036</v>
      </c>
      <c r="H52" s="4">
        <f t="shared" si="2"/>
        <v>0.947262987169437</v>
      </c>
      <c r="I52" s="4">
        <v>528208.6</v>
      </c>
      <c r="J52" s="4">
        <f t="shared" si="3"/>
        <v>500352.4562845863</v>
      </c>
      <c r="N52" s="30">
        <v>345537.0306227401</v>
      </c>
    </row>
    <row r="53" spans="1:14" ht="12.75">
      <c r="A53" s="9" t="s">
        <v>37</v>
      </c>
      <c r="B53" s="10"/>
      <c r="C53" s="3"/>
      <c r="D53" s="10"/>
      <c r="E53" s="10"/>
      <c r="F53" s="10">
        <v>1.1022082822240782</v>
      </c>
      <c r="G53" s="10">
        <v>1.0650849337447315</v>
      </c>
      <c r="H53" s="4">
        <f t="shared" si="2"/>
        <v>1.083646607984405</v>
      </c>
      <c r="I53" s="4">
        <v>533178.5</v>
      </c>
      <c r="J53" s="4">
        <f t="shared" si="3"/>
        <v>577777.072975213</v>
      </c>
      <c r="N53" s="30">
        <v>416428.79262412316</v>
      </c>
    </row>
    <row r="54" spans="1:14" ht="12.75">
      <c r="A54" s="9" t="s">
        <v>0</v>
      </c>
      <c r="B54" s="10"/>
      <c r="C54" s="3"/>
      <c r="D54" s="10"/>
      <c r="E54" s="10"/>
      <c r="F54" s="10">
        <v>1.1123000218683183</v>
      </c>
      <c r="G54" s="10">
        <v>0.6761201865124545</v>
      </c>
      <c r="H54" s="4">
        <f t="shared" si="2"/>
        <v>0.8942101041903865</v>
      </c>
      <c r="I54" s="4">
        <v>538148.4</v>
      </c>
      <c r="J54" s="4">
        <f t="shared" si="3"/>
        <v>481217.7368338898</v>
      </c>
      <c r="N54" s="30">
        <v>366900.5267616519</v>
      </c>
    </row>
    <row r="55" spans="1:11" ht="12.75">
      <c r="A55" s="6"/>
      <c r="B55" s="20"/>
      <c r="C55" s="21"/>
      <c r="D55" s="21"/>
      <c r="E55" s="21"/>
      <c r="F55" s="21"/>
      <c r="G55" s="21"/>
      <c r="H55" s="21"/>
      <c r="I55" s="5"/>
      <c r="J55" s="22"/>
      <c r="K55" s="19"/>
    </row>
  </sheetData>
  <sheetProtection/>
  <mergeCells count="1">
    <mergeCell ref="A41:G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8.75390625" style="0" customWidth="1"/>
    <col min="2" max="4" width="13.875" style="0" customWidth="1"/>
    <col min="5" max="6" width="14.00390625" style="0" customWidth="1"/>
    <col min="7" max="10" width="13.875" style="0" customWidth="1"/>
    <col min="12" max="12" width="17.875" style="0" customWidth="1"/>
  </cols>
  <sheetData>
    <row r="1" spans="1:12" ht="15">
      <c r="A1" s="33" t="s">
        <v>84</v>
      </c>
      <c r="B1" s="73" t="s">
        <v>119</v>
      </c>
      <c r="L1" t="s">
        <v>83</v>
      </c>
    </row>
    <row r="2" spans="1:21" ht="25.5" customHeight="1">
      <c r="A2" s="15"/>
      <c r="B2" s="29">
        <v>10</v>
      </c>
      <c r="C2" s="29">
        <v>11</v>
      </c>
      <c r="D2" s="29">
        <v>12</v>
      </c>
      <c r="E2" s="29">
        <v>14</v>
      </c>
      <c r="F2" s="29">
        <v>17</v>
      </c>
      <c r="G2" s="29">
        <v>27</v>
      </c>
      <c r="H2" s="29">
        <v>30</v>
      </c>
      <c r="I2" s="29">
        <v>150</v>
      </c>
      <c r="J2" s="29">
        <v>305</v>
      </c>
      <c r="L2" s="15"/>
      <c r="M2" s="29">
        <v>10</v>
      </c>
      <c r="N2" s="29">
        <v>11</v>
      </c>
      <c r="O2" s="29">
        <v>12</v>
      </c>
      <c r="P2" s="29">
        <v>14</v>
      </c>
      <c r="Q2" s="29">
        <v>17</v>
      </c>
      <c r="R2" s="29">
        <v>27</v>
      </c>
      <c r="S2" s="29">
        <v>30</v>
      </c>
      <c r="T2" s="29">
        <v>150</v>
      </c>
      <c r="U2" s="29">
        <v>305</v>
      </c>
    </row>
    <row r="3" spans="1:21" s="19" customFormat="1" ht="12.75">
      <c r="A3" s="2" t="s">
        <v>1</v>
      </c>
      <c r="B3" s="34">
        <v>589</v>
      </c>
      <c r="C3" s="34">
        <v>1994</v>
      </c>
      <c r="D3" s="34">
        <v>814</v>
      </c>
      <c r="E3" s="34">
        <v>830</v>
      </c>
      <c r="F3" s="34">
        <v>1299</v>
      </c>
      <c r="G3" s="34">
        <v>857</v>
      </c>
      <c r="H3" s="34"/>
      <c r="I3" s="34">
        <v>1414</v>
      </c>
      <c r="J3" s="34"/>
      <c r="L3" s="2" t="s">
        <v>1</v>
      </c>
      <c r="M3" s="34">
        <v>217695</v>
      </c>
      <c r="N3" s="34">
        <v>1009640</v>
      </c>
      <c r="O3" s="34">
        <v>320904</v>
      </c>
      <c r="P3" s="34">
        <v>305770</v>
      </c>
      <c r="Q3" s="34">
        <v>661506</v>
      </c>
      <c r="R3" s="34">
        <v>359020</v>
      </c>
      <c r="S3" s="34"/>
      <c r="T3" s="34">
        <v>1000650</v>
      </c>
      <c r="U3" s="34"/>
    </row>
    <row r="4" spans="1:21" s="19" customFormat="1" ht="12.75">
      <c r="A4" s="2" t="s">
        <v>2</v>
      </c>
      <c r="B4" s="34">
        <v>650</v>
      </c>
      <c r="C4" s="34">
        <v>1646</v>
      </c>
      <c r="D4" s="34">
        <v>780</v>
      </c>
      <c r="E4" s="34">
        <v>579</v>
      </c>
      <c r="F4" s="34">
        <v>1105</v>
      </c>
      <c r="G4" s="34">
        <v>786</v>
      </c>
      <c r="H4" s="34"/>
      <c r="I4" s="34">
        <v>1268</v>
      </c>
      <c r="J4" s="34"/>
      <c r="L4" s="2" t="s">
        <v>2</v>
      </c>
      <c r="M4" s="34">
        <v>255845</v>
      </c>
      <c r="N4" s="34">
        <v>886860</v>
      </c>
      <c r="O4" s="34">
        <v>355349</v>
      </c>
      <c r="P4" s="34">
        <v>245550</v>
      </c>
      <c r="Q4" s="34">
        <v>594040</v>
      </c>
      <c r="R4" s="34">
        <v>347830</v>
      </c>
      <c r="S4" s="34"/>
      <c r="T4" s="34">
        <v>950615</v>
      </c>
      <c r="U4" s="34"/>
    </row>
    <row r="5" spans="1:21" s="19" customFormat="1" ht="12.75">
      <c r="A5" s="2" t="s">
        <v>3</v>
      </c>
      <c r="B5" s="34">
        <v>1266</v>
      </c>
      <c r="C5" s="34">
        <v>3317</v>
      </c>
      <c r="D5" s="34">
        <v>1399</v>
      </c>
      <c r="E5" s="34">
        <v>1312</v>
      </c>
      <c r="F5" s="34">
        <v>1945</v>
      </c>
      <c r="G5" s="34">
        <v>1476</v>
      </c>
      <c r="H5" s="34"/>
      <c r="I5" s="34">
        <v>2538</v>
      </c>
      <c r="J5" s="34"/>
      <c r="L5" s="2" t="s">
        <v>3</v>
      </c>
      <c r="M5" s="34">
        <v>438542</v>
      </c>
      <c r="N5" s="34">
        <v>1713990</v>
      </c>
      <c r="O5" s="34">
        <v>559173</v>
      </c>
      <c r="P5" s="34">
        <v>532650</v>
      </c>
      <c r="Q5" s="34">
        <v>961040</v>
      </c>
      <c r="R5" s="34">
        <v>629305</v>
      </c>
      <c r="S5" s="34"/>
      <c r="T5" s="34">
        <v>1782810</v>
      </c>
      <c r="U5" s="34"/>
    </row>
    <row r="6" spans="1:21" s="19" customFormat="1" ht="12.75">
      <c r="A6" s="2" t="s">
        <v>4</v>
      </c>
      <c r="B6" s="34">
        <v>1105</v>
      </c>
      <c r="C6" s="34">
        <v>2898</v>
      </c>
      <c r="D6" s="34">
        <v>1125</v>
      </c>
      <c r="E6" s="34">
        <v>1310</v>
      </c>
      <c r="F6" s="34">
        <v>1760</v>
      </c>
      <c r="G6" s="34">
        <v>1216</v>
      </c>
      <c r="H6" s="34"/>
      <c r="I6" s="34">
        <v>2057</v>
      </c>
      <c r="J6" s="34"/>
      <c r="L6" s="2" t="s">
        <v>4</v>
      </c>
      <c r="M6" s="34">
        <v>415465</v>
      </c>
      <c r="N6" s="34">
        <v>1649550</v>
      </c>
      <c r="O6" s="34">
        <v>518881</v>
      </c>
      <c r="P6" s="34">
        <v>592270</v>
      </c>
      <c r="Q6" s="34">
        <v>983205</v>
      </c>
      <c r="R6" s="34">
        <v>554050</v>
      </c>
      <c r="S6" s="34"/>
      <c r="T6" s="34">
        <v>1507580</v>
      </c>
      <c r="U6" s="34"/>
    </row>
    <row r="7" spans="1:21" s="19" customFormat="1" ht="14.25" customHeight="1">
      <c r="A7" s="2" t="s">
        <v>5</v>
      </c>
      <c r="B7" s="34">
        <v>789</v>
      </c>
      <c r="C7" s="34">
        <v>1983</v>
      </c>
      <c r="D7" s="34">
        <v>833</v>
      </c>
      <c r="E7" s="34">
        <v>814</v>
      </c>
      <c r="F7" s="34">
        <v>1254</v>
      </c>
      <c r="G7" s="34">
        <v>653</v>
      </c>
      <c r="H7" s="34"/>
      <c r="I7" s="34">
        <v>1300</v>
      </c>
      <c r="J7" s="34"/>
      <c r="L7" s="2" t="s">
        <v>5</v>
      </c>
      <c r="M7" s="34">
        <v>321575</v>
      </c>
      <c r="N7" s="34">
        <v>1163130</v>
      </c>
      <c r="O7" s="34">
        <v>417214</v>
      </c>
      <c r="P7" s="34">
        <v>380140</v>
      </c>
      <c r="Q7" s="34">
        <v>712590</v>
      </c>
      <c r="R7" s="34">
        <v>312130</v>
      </c>
      <c r="S7" s="34"/>
      <c r="T7" s="34">
        <v>1025870</v>
      </c>
      <c r="U7" s="34"/>
    </row>
    <row r="8" spans="1:21" s="19" customFormat="1" ht="12.75">
      <c r="A8" s="2" t="s">
        <v>6</v>
      </c>
      <c r="B8" s="34">
        <v>757</v>
      </c>
      <c r="C8" s="34">
        <v>1536</v>
      </c>
      <c r="D8" s="34">
        <v>756</v>
      </c>
      <c r="E8" s="34">
        <v>687</v>
      </c>
      <c r="F8" s="34">
        <v>1018</v>
      </c>
      <c r="G8" s="34">
        <v>488</v>
      </c>
      <c r="H8" s="34"/>
      <c r="I8" s="34">
        <v>1032</v>
      </c>
      <c r="J8" s="34"/>
      <c r="L8" s="2" t="s">
        <v>6</v>
      </c>
      <c r="M8" s="34">
        <v>326823</v>
      </c>
      <c r="N8" s="34">
        <v>939830</v>
      </c>
      <c r="O8" s="34">
        <v>379365</v>
      </c>
      <c r="P8" s="34">
        <v>350280</v>
      </c>
      <c r="Q8" s="34">
        <v>609440</v>
      </c>
      <c r="R8" s="34">
        <v>249365</v>
      </c>
      <c r="S8" s="34"/>
      <c r="T8" s="34">
        <v>832190</v>
      </c>
      <c r="U8" s="34"/>
    </row>
    <row r="9" spans="1:21" s="19" customFormat="1" ht="12.75">
      <c r="A9" s="2" t="s">
        <v>7</v>
      </c>
      <c r="B9" s="34">
        <v>880</v>
      </c>
      <c r="C9" s="34">
        <v>1713</v>
      </c>
      <c r="D9" s="34">
        <v>851</v>
      </c>
      <c r="E9" s="34">
        <v>727</v>
      </c>
      <c r="F9" s="34">
        <v>1212</v>
      </c>
      <c r="G9" s="34">
        <v>568</v>
      </c>
      <c r="H9" s="34"/>
      <c r="I9" s="34">
        <v>1201</v>
      </c>
      <c r="J9" s="34"/>
      <c r="L9" s="2" t="s">
        <v>7</v>
      </c>
      <c r="M9" s="34">
        <v>393764</v>
      </c>
      <c r="N9" s="34">
        <v>1086771</v>
      </c>
      <c r="O9" s="34">
        <v>413857</v>
      </c>
      <c r="P9" s="34">
        <v>372965</v>
      </c>
      <c r="Q9" s="34">
        <v>696708</v>
      </c>
      <c r="R9" s="34">
        <v>282720</v>
      </c>
      <c r="S9" s="34"/>
      <c r="T9" s="34">
        <v>994845</v>
      </c>
      <c r="U9" s="34"/>
    </row>
    <row r="10" spans="1:21" s="19" customFormat="1" ht="12.75">
      <c r="A10" s="2" t="s">
        <v>8</v>
      </c>
      <c r="B10" s="34">
        <v>716</v>
      </c>
      <c r="C10" s="34">
        <v>1670</v>
      </c>
      <c r="D10" s="34">
        <v>840</v>
      </c>
      <c r="E10" s="34">
        <v>654</v>
      </c>
      <c r="F10" s="34">
        <v>1128</v>
      </c>
      <c r="G10" s="34">
        <v>543</v>
      </c>
      <c r="H10" s="34"/>
      <c r="I10" s="34">
        <v>1111</v>
      </c>
      <c r="J10" s="34"/>
      <c r="L10" s="2" t="s">
        <v>8</v>
      </c>
      <c r="M10" s="34">
        <v>312586</v>
      </c>
      <c r="N10" s="34">
        <v>1065873</v>
      </c>
      <c r="O10" s="34">
        <v>402194</v>
      </c>
      <c r="P10" s="34">
        <v>331190</v>
      </c>
      <c r="Q10" s="34">
        <v>660336</v>
      </c>
      <c r="R10" s="34">
        <v>271730</v>
      </c>
      <c r="S10" s="34"/>
      <c r="T10" s="34">
        <v>897570</v>
      </c>
      <c r="U10" s="34"/>
    </row>
    <row r="11" spans="1:21" s="19" customFormat="1" ht="12.75">
      <c r="A11" s="2" t="s">
        <v>9</v>
      </c>
      <c r="B11" s="34">
        <v>731</v>
      </c>
      <c r="C11" s="34">
        <v>1322</v>
      </c>
      <c r="D11" s="34">
        <v>756</v>
      </c>
      <c r="E11" s="34">
        <v>564</v>
      </c>
      <c r="F11" s="34">
        <v>887</v>
      </c>
      <c r="G11" s="34">
        <v>502</v>
      </c>
      <c r="H11" s="34"/>
      <c r="I11" s="34">
        <v>1080</v>
      </c>
      <c r="J11" s="34"/>
      <c r="L11" s="2" t="s">
        <v>9</v>
      </c>
      <c r="M11" s="34">
        <v>334985</v>
      </c>
      <c r="N11" s="34">
        <v>848320</v>
      </c>
      <c r="O11" s="34">
        <v>362385</v>
      </c>
      <c r="P11" s="34">
        <v>295760</v>
      </c>
      <c r="Q11" s="34">
        <v>506965</v>
      </c>
      <c r="R11" s="34">
        <v>263235</v>
      </c>
      <c r="S11" s="34"/>
      <c r="T11" s="34">
        <v>839685</v>
      </c>
      <c r="U11" s="34"/>
    </row>
    <row r="12" spans="1:21" s="19" customFormat="1" ht="12.75">
      <c r="A12" s="2" t="s">
        <v>10</v>
      </c>
      <c r="B12" s="34">
        <v>946</v>
      </c>
      <c r="C12" s="34">
        <v>1981</v>
      </c>
      <c r="D12" s="34">
        <v>949</v>
      </c>
      <c r="E12" s="34">
        <v>856</v>
      </c>
      <c r="F12" s="34">
        <v>1219</v>
      </c>
      <c r="G12" s="34">
        <v>647</v>
      </c>
      <c r="H12" s="34"/>
      <c r="I12" s="34">
        <v>1353</v>
      </c>
      <c r="J12" s="34"/>
      <c r="L12" s="2" t="s">
        <v>10</v>
      </c>
      <c r="M12" s="34">
        <v>430169</v>
      </c>
      <c r="N12" s="34">
        <v>1217940</v>
      </c>
      <c r="O12" s="34">
        <v>451833</v>
      </c>
      <c r="P12" s="34">
        <v>402805</v>
      </c>
      <c r="Q12" s="34">
        <v>708096</v>
      </c>
      <c r="R12" s="34">
        <v>323735</v>
      </c>
      <c r="S12" s="34"/>
      <c r="T12" s="34">
        <v>1004205</v>
      </c>
      <c r="U12" s="34"/>
    </row>
    <row r="13" spans="1:21" s="19" customFormat="1" ht="12.75">
      <c r="A13" s="2" t="s">
        <v>24</v>
      </c>
      <c r="B13" s="34">
        <v>1139</v>
      </c>
      <c r="C13" s="34">
        <v>2115</v>
      </c>
      <c r="D13" s="34">
        <v>1177</v>
      </c>
      <c r="E13" s="34">
        <v>884</v>
      </c>
      <c r="F13" s="34">
        <v>1304</v>
      </c>
      <c r="G13" s="34">
        <v>832</v>
      </c>
      <c r="H13" s="34"/>
      <c r="I13" s="34">
        <v>1590</v>
      </c>
      <c r="J13" s="34"/>
      <c r="L13" s="2" t="s">
        <v>24</v>
      </c>
      <c r="M13" s="34">
        <v>487121</v>
      </c>
      <c r="N13" s="34">
        <v>1213860</v>
      </c>
      <c r="O13" s="34">
        <v>520158</v>
      </c>
      <c r="P13" s="34">
        <v>375450</v>
      </c>
      <c r="Q13" s="34">
        <v>693464</v>
      </c>
      <c r="R13" s="34">
        <v>390815</v>
      </c>
      <c r="S13" s="34"/>
      <c r="T13" s="34">
        <v>1133790</v>
      </c>
      <c r="U13" s="34"/>
    </row>
    <row r="14" spans="1:21" ht="12.75">
      <c r="A14" s="2" t="s">
        <v>11</v>
      </c>
      <c r="B14" s="35">
        <v>1205</v>
      </c>
      <c r="C14" s="35">
        <v>2177</v>
      </c>
      <c r="D14" s="35">
        <v>1213</v>
      </c>
      <c r="E14" s="35">
        <v>855</v>
      </c>
      <c r="F14" s="35">
        <v>1383</v>
      </c>
      <c r="G14" s="35">
        <v>858</v>
      </c>
      <c r="H14" s="35"/>
      <c r="I14" s="35">
        <v>1712</v>
      </c>
      <c r="J14" s="35"/>
      <c r="L14" s="2" t="s">
        <v>11</v>
      </c>
      <c r="M14" s="35">
        <v>502084</v>
      </c>
      <c r="N14" s="35">
        <v>1221460</v>
      </c>
      <c r="O14" s="35">
        <v>514665</v>
      </c>
      <c r="P14" s="35">
        <v>384680</v>
      </c>
      <c r="Q14" s="35">
        <v>722630</v>
      </c>
      <c r="R14" s="35">
        <v>376765</v>
      </c>
      <c r="S14" s="35"/>
      <c r="T14" s="35">
        <v>1177550</v>
      </c>
      <c r="U14" s="35"/>
    </row>
    <row r="15" spans="1:21" ht="12.75">
      <c r="A15" s="9" t="s">
        <v>12</v>
      </c>
      <c r="B15" s="34">
        <v>1118</v>
      </c>
      <c r="C15" s="34">
        <v>2028</v>
      </c>
      <c r="D15" s="34">
        <v>1123</v>
      </c>
      <c r="E15" s="34">
        <v>755</v>
      </c>
      <c r="F15" s="34">
        <v>1292</v>
      </c>
      <c r="G15" s="34">
        <v>892</v>
      </c>
      <c r="H15" s="34"/>
      <c r="I15" s="34">
        <v>1411</v>
      </c>
      <c r="J15" s="34"/>
      <c r="L15" s="9" t="s">
        <v>12</v>
      </c>
      <c r="M15" s="34">
        <v>471082</v>
      </c>
      <c r="N15" s="34">
        <v>1199350</v>
      </c>
      <c r="O15" s="34">
        <v>483424</v>
      </c>
      <c r="P15" s="34">
        <v>349260</v>
      </c>
      <c r="Q15" s="34">
        <v>693880</v>
      </c>
      <c r="R15" s="34">
        <v>405120</v>
      </c>
      <c r="S15" s="34"/>
      <c r="T15" s="34">
        <v>1043240</v>
      </c>
      <c r="U15" s="34"/>
    </row>
    <row r="16" spans="1:21" ht="12.75">
      <c r="A16" s="9" t="s">
        <v>13</v>
      </c>
      <c r="B16" s="34">
        <v>990</v>
      </c>
      <c r="C16" s="34">
        <v>1697</v>
      </c>
      <c r="D16" s="34">
        <v>904</v>
      </c>
      <c r="E16" s="34">
        <v>624</v>
      </c>
      <c r="F16" s="34">
        <v>1015</v>
      </c>
      <c r="G16" s="34">
        <v>727</v>
      </c>
      <c r="H16" s="34"/>
      <c r="I16" s="34">
        <v>1266</v>
      </c>
      <c r="J16" s="34"/>
      <c r="L16" s="9" t="s">
        <v>13</v>
      </c>
      <c r="M16" s="34">
        <v>423018</v>
      </c>
      <c r="N16" s="34">
        <v>1017499</v>
      </c>
      <c r="O16" s="34">
        <v>383040</v>
      </c>
      <c r="P16" s="34">
        <v>295730</v>
      </c>
      <c r="Q16" s="34">
        <v>546296</v>
      </c>
      <c r="R16" s="34">
        <v>355395</v>
      </c>
      <c r="S16" s="34"/>
      <c r="T16" s="34">
        <v>910410</v>
      </c>
      <c r="U16" s="34"/>
    </row>
    <row r="17" spans="1:21" ht="12.75">
      <c r="A17" s="9" t="s">
        <v>14</v>
      </c>
      <c r="B17" s="34">
        <v>1306</v>
      </c>
      <c r="C17" s="34">
        <v>2307</v>
      </c>
      <c r="D17" s="34">
        <v>1269</v>
      </c>
      <c r="E17" s="34">
        <v>871</v>
      </c>
      <c r="F17" s="34">
        <v>1507</v>
      </c>
      <c r="G17" s="34">
        <v>1009</v>
      </c>
      <c r="H17" s="34"/>
      <c r="I17" s="34">
        <v>1960</v>
      </c>
      <c r="J17" s="34"/>
      <c r="L17" s="9" t="s">
        <v>14</v>
      </c>
      <c r="M17" s="34">
        <v>545419</v>
      </c>
      <c r="N17" s="34">
        <v>1328150</v>
      </c>
      <c r="O17" s="34">
        <v>504723</v>
      </c>
      <c r="P17" s="34">
        <v>409284</v>
      </c>
      <c r="Q17" s="34">
        <v>815808</v>
      </c>
      <c r="R17" s="34">
        <v>449360</v>
      </c>
      <c r="S17" s="34"/>
      <c r="T17" s="34">
        <v>1374965</v>
      </c>
      <c r="U17" s="34"/>
    </row>
    <row r="18" spans="1:21" ht="12.75">
      <c r="A18" s="9" t="s">
        <v>15</v>
      </c>
      <c r="B18" s="34">
        <v>1490</v>
      </c>
      <c r="C18" s="34">
        <v>2673</v>
      </c>
      <c r="D18" s="34">
        <v>1264</v>
      </c>
      <c r="E18" s="34">
        <v>1075</v>
      </c>
      <c r="F18" s="34">
        <v>1600</v>
      </c>
      <c r="G18" s="45"/>
      <c r="H18" s="34"/>
      <c r="I18" s="34">
        <v>2346</v>
      </c>
      <c r="J18" s="34"/>
      <c r="L18" s="9" t="s">
        <v>15</v>
      </c>
      <c r="M18" s="34">
        <v>662015</v>
      </c>
      <c r="N18" s="34">
        <v>1720153</v>
      </c>
      <c r="O18" s="34">
        <v>626724</v>
      </c>
      <c r="P18" s="34">
        <v>551972</v>
      </c>
      <c r="Q18" s="34">
        <v>915161</v>
      </c>
      <c r="R18" s="45"/>
      <c r="S18" s="34"/>
      <c r="T18" s="34">
        <v>1712910</v>
      </c>
      <c r="U18" s="34"/>
    </row>
    <row r="19" spans="1:21" ht="12.75">
      <c r="A19" s="9" t="s">
        <v>16</v>
      </c>
      <c r="B19" s="34">
        <v>911</v>
      </c>
      <c r="C19" s="34">
        <v>1888</v>
      </c>
      <c r="D19" s="34">
        <v>906</v>
      </c>
      <c r="E19" s="34">
        <v>782</v>
      </c>
      <c r="F19" s="34">
        <v>1128</v>
      </c>
      <c r="G19" s="46" t="s">
        <v>81</v>
      </c>
      <c r="H19" s="34"/>
      <c r="I19" s="34">
        <v>1439</v>
      </c>
      <c r="J19" s="34"/>
      <c r="L19" s="9" t="s">
        <v>16</v>
      </c>
      <c r="M19" s="34">
        <v>429875</v>
      </c>
      <c r="N19" s="34">
        <v>1273017</v>
      </c>
      <c r="O19" s="34">
        <v>490696</v>
      </c>
      <c r="P19" s="34">
        <v>422160</v>
      </c>
      <c r="Q19" s="34">
        <v>690207</v>
      </c>
      <c r="R19" s="43" t="s">
        <v>81</v>
      </c>
      <c r="S19" s="34"/>
      <c r="T19" s="34">
        <v>1082380</v>
      </c>
      <c r="U19" s="34"/>
    </row>
    <row r="20" spans="1:21" ht="12.75">
      <c r="A20" s="9" t="s">
        <v>17</v>
      </c>
      <c r="B20" s="34">
        <v>827</v>
      </c>
      <c r="C20" s="34">
        <v>1407</v>
      </c>
      <c r="D20" s="34">
        <v>724</v>
      </c>
      <c r="E20" s="34">
        <v>628</v>
      </c>
      <c r="F20" s="34">
        <v>913</v>
      </c>
      <c r="G20" s="47"/>
      <c r="H20" s="34"/>
      <c r="I20" s="34">
        <v>1216</v>
      </c>
      <c r="J20" s="34"/>
      <c r="L20" s="9" t="s">
        <v>17</v>
      </c>
      <c r="M20" s="34">
        <v>409197</v>
      </c>
      <c r="N20" s="34">
        <v>978882</v>
      </c>
      <c r="O20" s="34">
        <v>405674</v>
      </c>
      <c r="P20" s="34">
        <v>320639</v>
      </c>
      <c r="Q20" s="34">
        <v>541636</v>
      </c>
      <c r="R20" s="44"/>
      <c r="S20" s="34"/>
      <c r="T20" s="34">
        <v>944155</v>
      </c>
      <c r="U20" s="34"/>
    </row>
    <row r="21" spans="1:21" ht="12.75">
      <c r="A21" s="9" t="s">
        <v>18</v>
      </c>
      <c r="B21" s="34">
        <v>886</v>
      </c>
      <c r="C21" s="34">
        <v>1608</v>
      </c>
      <c r="D21" s="34">
        <v>836</v>
      </c>
      <c r="E21" s="34">
        <v>694</v>
      </c>
      <c r="F21" s="34">
        <v>1000</v>
      </c>
      <c r="G21" s="47"/>
      <c r="H21" s="34"/>
      <c r="I21" s="34">
        <v>1261</v>
      </c>
      <c r="J21" s="34"/>
      <c r="L21" s="9" t="s">
        <v>18</v>
      </c>
      <c r="M21" s="34">
        <v>436260</v>
      </c>
      <c r="N21" s="34">
        <v>1082986</v>
      </c>
      <c r="O21" s="34">
        <v>458191</v>
      </c>
      <c r="P21" s="34">
        <v>391715</v>
      </c>
      <c r="Q21" s="34">
        <v>585609</v>
      </c>
      <c r="R21" s="44"/>
      <c r="S21" s="34"/>
      <c r="T21" s="34">
        <v>1011360</v>
      </c>
      <c r="U21" s="34"/>
    </row>
    <row r="22" spans="1:21" ht="12.75">
      <c r="A22" s="9" t="s">
        <v>19</v>
      </c>
      <c r="B22" s="34">
        <v>775</v>
      </c>
      <c r="C22" s="34">
        <v>1348</v>
      </c>
      <c r="D22" s="34">
        <v>695</v>
      </c>
      <c r="E22" s="34">
        <v>578</v>
      </c>
      <c r="F22" s="34">
        <v>749</v>
      </c>
      <c r="G22" s="48"/>
      <c r="H22" s="34"/>
      <c r="I22" s="34">
        <v>988</v>
      </c>
      <c r="J22" s="34"/>
      <c r="L22" s="9" t="s">
        <v>19</v>
      </c>
      <c r="M22" s="34">
        <v>376637</v>
      </c>
      <c r="N22" s="34">
        <v>893315</v>
      </c>
      <c r="O22" s="34">
        <v>370258</v>
      </c>
      <c r="P22" s="34">
        <v>317980</v>
      </c>
      <c r="Q22" s="34">
        <v>465856</v>
      </c>
      <c r="R22" s="44"/>
      <c r="S22" s="34"/>
      <c r="T22" s="34">
        <v>744575</v>
      </c>
      <c r="U22" s="34"/>
    </row>
    <row r="23" spans="1:21" ht="12.75">
      <c r="A23" s="9" t="s">
        <v>20</v>
      </c>
      <c r="B23" s="34">
        <v>896</v>
      </c>
      <c r="C23" s="34">
        <v>1509</v>
      </c>
      <c r="D23" s="34">
        <v>757</v>
      </c>
      <c r="E23" s="34">
        <v>671</v>
      </c>
      <c r="F23" s="34">
        <v>850</v>
      </c>
      <c r="G23" s="45"/>
      <c r="H23" s="34"/>
      <c r="I23" s="34">
        <v>1158</v>
      </c>
      <c r="J23" s="34"/>
      <c r="L23" s="9" t="s">
        <v>20</v>
      </c>
      <c r="M23" s="34">
        <v>462940</v>
      </c>
      <c r="N23" s="34">
        <v>1032245</v>
      </c>
      <c r="O23" s="34">
        <v>415280</v>
      </c>
      <c r="P23" s="34">
        <v>389500</v>
      </c>
      <c r="Q23" s="34">
        <v>515040</v>
      </c>
      <c r="R23" s="45"/>
      <c r="S23" s="34"/>
      <c r="T23" s="34">
        <v>945835</v>
      </c>
      <c r="U23" s="34"/>
    </row>
    <row r="24" spans="1:21" ht="12.75">
      <c r="A24" s="9" t="s">
        <v>21</v>
      </c>
      <c r="B24" s="34">
        <v>934</v>
      </c>
      <c r="C24" s="34">
        <v>1469</v>
      </c>
      <c r="D24" s="34">
        <v>639</v>
      </c>
      <c r="E24" s="34">
        <v>668</v>
      </c>
      <c r="F24" s="34">
        <v>806</v>
      </c>
      <c r="G24" s="34">
        <v>646</v>
      </c>
      <c r="H24" s="34"/>
      <c r="I24" s="34">
        <v>1227</v>
      </c>
      <c r="J24" s="34"/>
      <c r="L24" s="9" t="s">
        <v>21</v>
      </c>
      <c r="M24" s="34">
        <v>462338</v>
      </c>
      <c r="N24" s="34">
        <v>939532</v>
      </c>
      <c r="O24" s="34">
        <v>365136</v>
      </c>
      <c r="P24" s="34">
        <v>332684</v>
      </c>
      <c r="Q24" s="34">
        <v>494928</v>
      </c>
      <c r="R24" s="34">
        <v>330550</v>
      </c>
      <c r="S24" s="34"/>
      <c r="T24" s="34">
        <v>996910</v>
      </c>
      <c r="U24" s="34"/>
    </row>
    <row r="25" spans="1:21" ht="12.75">
      <c r="A25" s="9" t="s">
        <v>25</v>
      </c>
      <c r="B25" s="34">
        <v>1182</v>
      </c>
      <c r="C25" s="34">
        <v>1984</v>
      </c>
      <c r="D25" s="34">
        <v>885</v>
      </c>
      <c r="E25" s="34">
        <v>843</v>
      </c>
      <c r="F25" s="34">
        <v>1123</v>
      </c>
      <c r="G25" s="34">
        <v>987</v>
      </c>
      <c r="H25" s="34">
        <v>984</v>
      </c>
      <c r="I25" s="34">
        <v>1856</v>
      </c>
      <c r="J25" s="34"/>
      <c r="L25" s="9" t="s">
        <v>25</v>
      </c>
      <c r="M25" s="34">
        <v>567680</v>
      </c>
      <c r="N25" s="34">
        <v>1221555</v>
      </c>
      <c r="O25" s="34">
        <v>455208</v>
      </c>
      <c r="P25" s="34">
        <v>421942</v>
      </c>
      <c r="Q25" s="34">
        <v>646633</v>
      </c>
      <c r="R25" s="34">
        <v>456205</v>
      </c>
      <c r="S25" s="34">
        <v>363493</v>
      </c>
      <c r="T25" s="34">
        <v>1378280</v>
      </c>
      <c r="U25" s="34"/>
    </row>
    <row r="26" spans="1:21" ht="12.75">
      <c r="A26" s="9" t="s">
        <v>22</v>
      </c>
      <c r="B26" s="35">
        <v>1212</v>
      </c>
      <c r="C26" s="35">
        <v>1983</v>
      </c>
      <c r="D26" s="35">
        <v>897</v>
      </c>
      <c r="E26" s="35">
        <v>699</v>
      </c>
      <c r="F26" s="35">
        <v>959</v>
      </c>
      <c r="G26" s="35">
        <v>995</v>
      </c>
      <c r="H26" s="35">
        <v>846</v>
      </c>
      <c r="I26" s="35">
        <v>1694</v>
      </c>
      <c r="J26" s="35"/>
      <c r="L26" s="9" t="s">
        <v>22</v>
      </c>
      <c r="M26" s="35">
        <v>545920</v>
      </c>
      <c r="N26" s="35">
        <v>1186550</v>
      </c>
      <c r="O26" s="35">
        <v>429675</v>
      </c>
      <c r="P26" s="35">
        <v>338020</v>
      </c>
      <c r="Q26" s="35">
        <v>543503</v>
      </c>
      <c r="R26" s="35">
        <v>465910</v>
      </c>
      <c r="S26" s="35">
        <v>310758</v>
      </c>
      <c r="T26" s="35">
        <v>1243770</v>
      </c>
      <c r="U26" s="35"/>
    </row>
    <row r="27" spans="1:21" ht="12.75">
      <c r="A27" s="9" t="s">
        <v>39</v>
      </c>
      <c r="B27" s="34">
        <v>1137</v>
      </c>
      <c r="C27" s="34">
        <v>1838</v>
      </c>
      <c r="D27" s="34">
        <v>853</v>
      </c>
      <c r="E27" s="34">
        <v>684</v>
      </c>
      <c r="F27" s="34">
        <v>1089</v>
      </c>
      <c r="G27" s="34">
        <v>913</v>
      </c>
      <c r="H27" s="34">
        <v>318</v>
      </c>
      <c r="I27" s="34">
        <v>1505</v>
      </c>
      <c r="J27" s="34"/>
      <c r="L27" s="9" t="s">
        <v>39</v>
      </c>
      <c r="M27" s="34">
        <v>506272</v>
      </c>
      <c r="N27" s="34">
        <v>1092980</v>
      </c>
      <c r="O27" s="34">
        <v>403523</v>
      </c>
      <c r="P27" s="34">
        <v>321929</v>
      </c>
      <c r="Q27" s="34">
        <v>583558.6</v>
      </c>
      <c r="R27" s="34">
        <v>407045.5</v>
      </c>
      <c r="S27" s="34">
        <v>114005</v>
      </c>
      <c r="T27" s="34">
        <v>1250728</v>
      </c>
      <c r="U27" s="34"/>
    </row>
    <row r="28" spans="1:21" ht="12.75">
      <c r="A28" s="9" t="s">
        <v>40</v>
      </c>
      <c r="B28" s="34">
        <v>1226</v>
      </c>
      <c r="C28" s="34">
        <v>1835</v>
      </c>
      <c r="D28" s="34">
        <v>818</v>
      </c>
      <c r="E28" s="34">
        <v>638</v>
      </c>
      <c r="F28" s="34">
        <v>1142</v>
      </c>
      <c r="G28" s="34">
        <v>882</v>
      </c>
      <c r="H28" s="34">
        <v>757</v>
      </c>
      <c r="I28" s="34">
        <v>1636</v>
      </c>
      <c r="J28" s="34"/>
      <c r="L28" s="9" t="s">
        <v>40</v>
      </c>
      <c r="M28" s="34">
        <v>554507</v>
      </c>
      <c r="N28" s="34">
        <v>1118568</v>
      </c>
      <c r="O28" s="34">
        <v>419691</v>
      </c>
      <c r="P28" s="34">
        <v>324967</v>
      </c>
      <c r="Q28" s="34">
        <v>634096.6</v>
      </c>
      <c r="R28" s="34">
        <v>412726.1</v>
      </c>
      <c r="S28" s="34">
        <v>290155</v>
      </c>
      <c r="T28" s="34">
        <v>1412765.4</v>
      </c>
      <c r="U28" s="34"/>
    </row>
    <row r="29" spans="1:21" ht="12.75">
      <c r="A29" s="9" t="s">
        <v>41</v>
      </c>
      <c r="B29" s="34">
        <v>1380</v>
      </c>
      <c r="C29" s="34">
        <v>1955</v>
      </c>
      <c r="D29" s="34">
        <v>866</v>
      </c>
      <c r="E29" s="34">
        <v>720</v>
      </c>
      <c r="F29" s="34">
        <v>1240</v>
      </c>
      <c r="G29" s="34">
        <v>1024</v>
      </c>
      <c r="H29" s="34">
        <v>896</v>
      </c>
      <c r="I29" s="34">
        <v>1893</v>
      </c>
      <c r="J29" s="34"/>
      <c r="L29" s="9" t="s">
        <v>41</v>
      </c>
      <c r="M29" s="34">
        <v>635506</v>
      </c>
      <c r="N29" s="34">
        <v>1141661</v>
      </c>
      <c r="O29" s="34">
        <v>432896</v>
      </c>
      <c r="P29" s="34">
        <v>336866</v>
      </c>
      <c r="Q29" s="34">
        <v>674104.4</v>
      </c>
      <c r="R29" s="34">
        <v>458749</v>
      </c>
      <c r="S29" s="34">
        <v>330859</v>
      </c>
      <c r="T29" s="34">
        <v>1520837</v>
      </c>
      <c r="U29" s="34"/>
    </row>
    <row r="30" spans="1:21" ht="12.75">
      <c r="A30" s="9" t="s">
        <v>42</v>
      </c>
      <c r="B30" s="34">
        <v>1547</v>
      </c>
      <c r="C30" s="34">
        <v>2441</v>
      </c>
      <c r="D30" s="34">
        <v>1069</v>
      </c>
      <c r="E30" s="34">
        <v>1055</v>
      </c>
      <c r="F30" s="34">
        <v>1667</v>
      </c>
      <c r="G30" s="34">
        <v>1253</v>
      </c>
      <c r="H30" s="34">
        <v>742</v>
      </c>
      <c r="I30" s="34">
        <v>1662</v>
      </c>
      <c r="J30" s="34"/>
      <c r="L30" s="9" t="s">
        <v>42</v>
      </c>
      <c r="M30" s="34">
        <v>807649</v>
      </c>
      <c r="N30" s="34">
        <v>1572414</v>
      </c>
      <c r="O30" s="34">
        <v>577771</v>
      </c>
      <c r="P30" s="34">
        <v>540453</v>
      </c>
      <c r="Q30" s="34">
        <v>995461.9</v>
      </c>
      <c r="R30" s="34">
        <v>603921.9</v>
      </c>
      <c r="S30" s="34">
        <v>299430</v>
      </c>
      <c r="T30" s="34">
        <v>1350114</v>
      </c>
      <c r="U30" s="34"/>
    </row>
    <row r="31" spans="1:21" ht="12.75">
      <c r="A31" s="9" t="s">
        <v>43</v>
      </c>
      <c r="B31" s="34">
        <v>1102</v>
      </c>
      <c r="C31" s="34">
        <v>1929</v>
      </c>
      <c r="D31" s="34">
        <v>814</v>
      </c>
      <c r="E31" s="46" t="s">
        <v>81</v>
      </c>
      <c r="F31" s="34">
        <v>1199</v>
      </c>
      <c r="G31" s="34">
        <v>741</v>
      </c>
      <c r="H31" s="46" t="s">
        <v>81</v>
      </c>
      <c r="I31" s="46" t="s">
        <v>81</v>
      </c>
      <c r="J31" s="34"/>
      <c r="L31" s="9" t="s">
        <v>43</v>
      </c>
      <c r="M31" s="34">
        <v>604154</v>
      </c>
      <c r="N31" s="34">
        <v>1267208</v>
      </c>
      <c r="O31" s="34">
        <v>474718</v>
      </c>
      <c r="P31" s="46" t="s">
        <v>81</v>
      </c>
      <c r="Q31" s="34">
        <v>719897.9</v>
      </c>
      <c r="R31" s="34">
        <v>390314.7</v>
      </c>
      <c r="S31" s="46" t="s">
        <v>81</v>
      </c>
      <c r="T31" s="46" t="s">
        <v>81</v>
      </c>
      <c r="U31" s="34"/>
    </row>
    <row r="32" spans="1:21" ht="12.75">
      <c r="A32" s="9" t="s">
        <v>44</v>
      </c>
      <c r="B32" s="34">
        <v>997</v>
      </c>
      <c r="C32" s="34">
        <v>1872</v>
      </c>
      <c r="D32" s="34">
        <v>792</v>
      </c>
      <c r="E32" s="47"/>
      <c r="F32" s="34">
        <v>1140</v>
      </c>
      <c r="G32" s="34">
        <v>738</v>
      </c>
      <c r="H32" s="47"/>
      <c r="I32" s="47"/>
      <c r="J32" s="34"/>
      <c r="L32" s="9" t="s">
        <v>44</v>
      </c>
      <c r="M32" s="34">
        <v>562904</v>
      </c>
      <c r="N32" s="34">
        <v>1230467</v>
      </c>
      <c r="O32" s="34">
        <v>467861</v>
      </c>
      <c r="P32" s="47"/>
      <c r="Q32" s="34">
        <v>703999.9</v>
      </c>
      <c r="R32" s="34">
        <v>392991.7</v>
      </c>
      <c r="S32" s="47"/>
      <c r="T32" s="47"/>
      <c r="U32" s="34"/>
    </row>
    <row r="33" spans="1:21" ht="12.75">
      <c r="A33" s="9" t="s">
        <v>45</v>
      </c>
      <c r="B33" s="34">
        <v>860</v>
      </c>
      <c r="C33" s="34">
        <v>1458</v>
      </c>
      <c r="D33" s="34">
        <v>627</v>
      </c>
      <c r="E33" s="47"/>
      <c r="F33" s="34">
        <v>880</v>
      </c>
      <c r="G33" s="34">
        <v>596</v>
      </c>
      <c r="H33" s="47"/>
      <c r="I33" s="48"/>
      <c r="J33" s="34"/>
      <c r="L33" s="9" t="s">
        <v>45</v>
      </c>
      <c r="M33" s="34">
        <v>472446</v>
      </c>
      <c r="N33" s="34">
        <v>957099</v>
      </c>
      <c r="O33" s="34">
        <v>371507</v>
      </c>
      <c r="P33" s="47"/>
      <c r="Q33" s="34">
        <v>558818</v>
      </c>
      <c r="R33" s="34">
        <v>333153.4</v>
      </c>
      <c r="S33" s="47"/>
      <c r="T33" s="48"/>
      <c r="U33" s="34"/>
    </row>
    <row r="34" spans="1:21" ht="12.75">
      <c r="A34" s="9" t="s">
        <v>46</v>
      </c>
      <c r="B34" s="34">
        <v>931</v>
      </c>
      <c r="C34" s="34">
        <v>1869</v>
      </c>
      <c r="D34" s="34">
        <v>724</v>
      </c>
      <c r="E34" s="47"/>
      <c r="F34" s="45"/>
      <c r="G34" s="34">
        <v>684</v>
      </c>
      <c r="H34" s="47"/>
      <c r="I34" s="45"/>
      <c r="J34" s="34">
        <v>585</v>
      </c>
      <c r="L34" s="9" t="s">
        <v>46</v>
      </c>
      <c r="M34" s="34">
        <v>503495</v>
      </c>
      <c r="N34" s="34">
        <v>1220880</v>
      </c>
      <c r="O34" s="34">
        <v>411688</v>
      </c>
      <c r="P34" s="47"/>
      <c r="Q34" s="45"/>
      <c r="R34" s="34">
        <v>360290</v>
      </c>
      <c r="S34" s="47"/>
      <c r="T34" s="45"/>
      <c r="U34" s="34">
        <v>333378</v>
      </c>
    </row>
    <row r="35" spans="1:21" ht="12.75">
      <c r="A35" s="9" t="s">
        <v>47</v>
      </c>
      <c r="B35" s="34">
        <v>771</v>
      </c>
      <c r="C35" s="34">
        <v>1256</v>
      </c>
      <c r="D35" s="34">
        <v>568</v>
      </c>
      <c r="E35" s="47"/>
      <c r="F35" s="46" t="s">
        <v>81</v>
      </c>
      <c r="G35" s="34">
        <v>513</v>
      </c>
      <c r="H35" s="47"/>
      <c r="I35" s="34">
        <v>663</v>
      </c>
      <c r="J35" s="34">
        <v>907</v>
      </c>
      <c r="L35" s="9" t="s">
        <v>47</v>
      </c>
      <c r="M35" s="34">
        <v>419630</v>
      </c>
      <c r="N35" s="34">
        <v>850533</v>
      </c>
      <c r="O35" s="34">
        <v>333974</v>
      </c>
      <c r="P35" s="47"/>
      <c r="Q35" s="46" t="s">
        <v>81</v>
      </c>
      <c r="R35" s="34">
        <v>286370</v>
      </c>
      <c r="S35" s="47"/>
      <c r="T35" s="34">
        <v>544510</v>
      </c>
      <c r="U35" s="34">
        <v>464566</v>
      </c>
    </row>
    <row r="36" spans="1:21" ht="12.75">
      <c r="A36" s="9" t="s">
        <v>48</v>
      </c>
      <c r="B36" s="34">
        <v>1087</v>
      </c>
      <c r="C36" s="34">
        <v>2193</v>
      </c>
      <c r="D36" s="34">
        <v>822</v>
      </c>
      <c r="E36" s="47"/>
      <c r="F36" s="47"/>
      <c r="G36" s="34">
        <v>965</v>
      </c>
      <c r="H36" s="47"/>
      <c r="I36" s="34">
        <v>1193</v>
      </c>
      <c r="J36" s="34">
        <v>1221</v>
      </c>
      <c r="L36" s="9" t="s">
        <v>48</v>
      </c>
      <c r="M36" s="34">
        <v>585324</v>
      </c>
      <c r="N36" s="34">
        <v>1395030</v>
      </c>
      <c r="O36" s="34">
        <v>448373</v>
      </c>
      <c r="P36" s="47"/>
      <c r="Q36" s="47"/>
      <c r="R36" s="34">
        <v>508960</v>
      </c>
      <c r="S36" s="47"/>
      <c r="T36" s="34">
        <v>979760</v>
      </c>
      <c r="U36" s="34">
        <v>613812</v>
      </c>
    </row>
    <row r="37" spans="1:21" ht="12.75">
      <c r="A37" s="9" t="s">
        <v>49</v>
      </c>
      <c r="B37" s="34">
        <v>1036</v>
      </c>
      <c r="C37" s="34">
        <v>2141</v>
      </c>
      <c r="D37" s="34">
        <v>844</v>
      </c>
      <c r="E37" s="47"/>
      <c r="F37" s="47"/>
      <c r="G37" s="34">
        <v>982</v>
      </c>
      <c r="H37" s="47"/>
      <c r="I37" s="34">
        <v>1452</v>
      </c>
      <c r="J37" s="34">
        <v>1188</v>
      </c>
      <c r="L37" s="9" t="s">
        <v>49</v>
      </c>
      <c r="M37" s="34">
        <v>507127</v>
      </c>
      <c r="N37" s="34">
        <v>1269890</v>
      </c>
      <c r="O37" s="34">
        <v>439632</v>
      </c>
      <c r="P37" s="47"/>
      <c r="Q37" s="47"/>
      <c r="R37" s="34">
        <v>504300</v>
      </c>
      <c r="S37" s="47"/>
      <c r="T37" s="34">
        <v>1129380</v>
      </c>
      <c r="U37" s="34">
        <v>614650</v>
      </c>
    </row>
    <row r="38" spans="1:21" ht="12.75">
      <c r="A38" s="9" t="s">
        <v>50</v>
      </c>
      <c r="B38" s="35">
        <v>857</v>
      </c>
      <c r="C38" s="35">
        <v>1387</v>
      </c>
      <c r="D38" s="35">
        <v>650</v>
      </c>
      <c r="E38" s="48"/>
      <c r="F38" s="47"/>
      <c r="G38" s="35">
        <v>678</v>
      </c>
      <c r="H38" s="48"/>
      <c r="I38" s="35">
        <v>1198</v>
      </c>
      <c r="J38" s="34">
        <v>1071</v>
      </c>
      <c r="L38" s="9" t="s">
        <v>50</v>
      </c>
      <c r="M38" s="35">
        <v>631180</v>
      </c>
      <c r="N38" s="35">
        <v>1240915</v>
      </c>
      <c r="O38" s="35">
        <v>474844</v>
      </c>
      <c r="P38" s="48"/>
      <c r="Q38" s="48"/>
      <c r="R38" s="35">
        <v>541230</v>
      </c>
      <c r="S38" s="48"/>
      <c r="T38" s="35">
        <v>1394480</v>
      </c>
      <c r="U38" s="34">
        <v>743778</v>
      </c>
    </row>
    <row r="39" spans="1:21" ht="12.75">
      <c r="A39" s="9" t="s">
        <v>52</v>
      </c>
      <c r="B39" s="34">
        <v>972</v>
      </c>
      <c r="C39" s="34">
        <v>2053</v>
      </c>
      <c r="D39" s="34">
        <v>763</v>
      </c>
      <c r="E39" s="45"/>
      <c r="F39" s="47"/>
      <c r="G39" s="34">
        <v>982</v>
      </c>
      <c r="H39" s="45"/>
      <c r="I39" s="34">
        <v>1416</v>
      </c>
      <c r="J39" s="34">
        <v>1137</v>
      </c>
      <c r="L39" s="9" t="s">
        <v>52</v>
      </c>
      <c r="M39" s="34">
        <v>497180</v>
      </c>
      <c r="N39" s="34">
        <v>1232300</v>
      </c>
      <c r="O39" s="34">
        <v>386461</v>
      </c>
      <c r="P39" s="45"/>
      <c r="Q39" s="46" t="s">
        <v>81</v>
      </c>
      <c r="R39" s="34">
        <v>487950.68</v>
      </c>
      <c r="S39" s="45"/>
      <c r="T39" s="34">
        <v>893719.55</v>
      </c>
      <c r="U39" s="34">
        <v>563408</v>
      </c>
    </row>
    <row r="40" spans="1:21" ht="12.75">
      <c r="A40" s="9" t="s">
        <v>53</v>
      </c>
      <c r="B40" s="34">
        <v>1290</v>
      </c>
      <c r="C40" s="34">
        <v>2158</v>
      </c>
      <c r="D40" s="34">
        <v>914</v>
      </c>
      <c r="E40" s="34">
        <v>1256</v>
      </c>
      <c r="F40" s="48"/>
      <c r="G40" s="34">
        <v>1242</v>
      </c>
      <c r="H40" s="34">
        <v>984</v>
      </c>
      <c r="I40" s="34">
        <v>1885</v>
      </c>
      <c r="J40" s="34">
        <v>1537</v>
      </c>
      <c r="L40" s="9" t="s">
        <v>53</v>
      </c>
      <c r="M40" s="34">
        <v>644100</v>
      </c>
      <c r="N40" s="34">
        <v>1259240</v>
      </c>
      <c r="O40" s="34">
        <v>453282</v>
      </c>
      <c r="P40" s="34">
        <v>533864</v>
      </c>
      <c r="Q40" s="48"/>
      <c r="R40" s="34">
        <v>583994</v>
      </c>
      <c r="S40" s="34">
        <v>387281</v>
      </c>
      <c r="T40" s="34">
        <v>1419169.6</v>
      </c>
      <c r="U40" s="34">
        <v>780193</v>
      </c>
    </row>
    <row r="41" spans="1:21" ht="12.75">
      <c r="A41" s="9" t="s">
        <v>54</v>
      </c>
      <c r="B41" s="34">
        <v>1417</v>
      </c>
      <c r="C41" s="34">
        <v>2483</v>
      </c>
      <c r="D41" s="34">
        <v>1024</v>
      </c>
      <c r="E41" s="34">
        <v>1485</v>
      </c>
      <c r="F41" s="34">
        <v>1255</v>
      </c>
      <c r="G41" s="34">
        <v>1474</v>
      </c>
      <c r="H41" s="34">
        <v>1122</v>
      </c>
      <c r="I41" s="34">
        <v>2163</v>
      </c>
      <c r="J41" s="34">
        <v>1490</v>
      </c>
      <c r="L41" s="9" t="s">
        <v>54</v>
      </c>
      <c r="M41" s="34">
        <v>717150</v>
      </c>
      <c r="N41" s="34">
        <v>1473902</v>
      </c>
      <c r="O41" s="34">
        <v>538773</v>
      </c>
      <c r="P41" s="34">
        <v>666153</v>
      </c>
      <c r="Q41" s="34">
        <v>691153</v>
      </c>
      <c r="R41" s="34">
        <v>709565</v>
      </c>
      <c r="S41" s="34">
        <v>494330</v>
      </c>
      <c r="T41" s="34">
        <v>1675755.9100000001</v>
      </c>
      <c r="U41" s="34">
        <v>824962</v>
      </c>
    </row>
    <row r="42" spans="1:21" ht="12.75">
      <c r="A42" s="9" t="s">
        <v>55</v>
      </c>
      <c r="B42" s="36">
        <v>1095</v>
      </c>
      <c r="C42" s="36">
        <v>2428</v>
      </c>
      <c r="D42" s="36">
        <v>830</v>
      </c>
      <c r="E42" s="36">
        <v>1322</v>
      </c>
      <c r="F42" s="36">
        <v>1232</v>
      </c>
      <c r="G42" s="36">
        <v>1126</v>
      </c>
      <c r="H42" s="36">
        <v>896</v>
      </c>
      <c r="I42" s="36">
        <v>1803</v>
      </c>
      <c r="J42" s="36">
        <v>1277</v>
      </c>
      <c r="L42" s="9" t="s">
        <v>55</v>
      </c>
      <c r="M42" s="36">
        <v>567757.2</v>
      </c>
      <c r="N42" s="36">
        <v>1489681.5</v>
      </c>
      <c r="O42" s="36">
        <v>471440</v>
      </c>
      <c r="P42" s="36">
        <v>598589</v>
      </c>
      <c r="Q42" s="36">
        <v>659528</v>
      </c>
      <c r="R42" s="36">
        <v>572903.88</v>
      </c>
      <c r="S42" s="36">
        <v>395715</v>
      </c>
      <c r="T42" s="36">
        <v>1421333.3</v>
      </c>
      <c r="U42" s="36">
        <v>718391</v>
      </c>
    </row>
    <row r="43" spans="1:21" ht="12.75">
      <c r="A43" s="9" t="s">
        <v>56</v>
      </c>
      <c r="B43" s="36">
        <v>767</v>
      </c>
      <c r="C43" s="36">
        <v>1979</v>
      </c>
      <c r="D43" s="36">
        <v>629</v>
      </c>
      <c r="E43" s="36">
        <v>912</v>
      </c>
      <c r="F43" s="36">
        <v>957</v>
      </c>
      <c r="G43" s="36">
        <v>734</v>
      </c>
      <c r="H43" s="36">
        <v>590</v>
      </c>
      <c r="I43" s="36">
        <v>1250</v>
      </c>
      <c r="J43" s="36">
        <v>1114</v>
      </c>
      <c r="L43" s="9" t="s">
        <v>56</v>
      </c>
      <c r="M43" s="36">
        <v>419115</v>
      </c>
      <c r="N43" s="36">
        <v>1233086.3</v>
      </c>
      <c r="O43" s="36">
        <v>368874</v>
      </c>
      <c r="P43" s="36">
        <v>464519</v>
      </c>
      <c r="Q43" s="36">
        <v>493405</v>
      </c>
      <c r="R43" s="36">
        <v>403934</v>
      </c>
      <c r="S43" s="36">
        <v>269903</v>
      </c>
      <c r="T43" s="36">
        <v>1042438.5</v>
      </c>
      <c r="U43" s="36">
        <v>671113</v>
      </c>
    </row>
    <row r="44" spans="1:10" ht="12.75">
      <c r="A44" s="9" t="s">
        <v>57</v>
      </c>
      <c r="B44" s="36">
        <v>691</v>
      </c>
      <c r="C44" s="36">
        <v>1432</v>
      </c>
      <c r="D44" s="36">
        <v>556</v>
      </c>
      <c r="E44" s="36">
        <v>788</v>
      </c>
      <c r="F44" s="36">
        <v>751</v>
      </c>
      <c r="G44" s="36">
        <v>528</v>
      </c>
      <c r="H44" s="36">
        <v>422</v>
      </c>
      <c r="I44" s="36">
        <v>1096</v>
      </c>
      <c r="J44" s="36">
        <v>934</v>
      </c>
    </row>
    <row r="45" spans="1:10" ht="12.75">
      <c r="A45" s="9" t="s">
        <v>58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9" t="s">
        <v>59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9" t="s">
        <v>60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9" t="s">
        <v>61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9" t="s">
        <v>62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9" t="s">
        <v>63</v>
      </c>
      <c r="B50" s="36"/>
      <c r="C50" s="36"/>
      <c r="D50" s="36"/>
      <c r="E50" s="36"/>
      <c r="F50" s="36"/>
      <c r="G50" s="36"/>
      <c r="H50" s="36"/>
      <c r="I50" s="36"/>
      <c r="J50" s="36"/>
    </row>
  </sheetData>
  <sheetProtection/>
  <hyperlinks>
    <hyperlink ref="B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:BE47"/>
  <sheetViews>
    <sheetView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"/>
    </sheetView>
  </sheetViews>
  <sheetFormatPr defaultColWidth="9.00390625" defaultRowHeight="12.75"/>
  <cols>
    <col min="1" max="3" width="0" style="0" hidden="1" customWidth="1"/>
    <col min="4" max="4" width="6.125" style="0" bestFit="1" customWidth="1"/>
    <col min="5" max="5" width="13.00390625" style="0" bestFit="1" customWidth="1"/>
    <col min="6" max="6" width="14.125" style="0" bestFit="1" customWidth="1"/>
    <col min="7" max="12" width="13.00390625" style="0" bestFit="1" customWidth="1"/>
    <col min="13" max="13" width="14.625" style="0" bestFit="1" customWidth="1"/>
    <col min="14" max="14" width="13.375" style="0" bestFit="1" customWidth="1"/>
    <col min="15" max="15" width="13.00390625" style="0" bestFit="1" customWidth="1"/>
    <col min="16" max="16" width="13.625" style="0" bestFit="1" customWidth="1"/>
    <col min="17" max="17" width="13.00390625" style="0" bestFit="1" customWidth="1"/>
    <col min="18" max="18" width="14.125" style="0" bestFit="1" customWidth="1"/>
    <col min="19" max="24" width="13.00390625" style="0" bestFit="1" customWidth="1"/>
    <col min="25" max="25" width="14.625" style="0" bestFit="1" customWidth="1"/>
    <col min="26" max="26" width="13.375" style="0" bestFit="1" customWidth="1"/>
    <col min="27" max="27" width="65.75390625" style="0" bestFit="1" customWidth="1"/>
    <col min="28" max="28" width="13.625" style="0" bestFit="1" customWidth="1"/>
    <col min="29" max="29" width="13.00390625" style="0" bestFit="1" customWidth="1"/>
    <col min="30" max="30" width="14.125" style="0" bestFit="1" customWidth="1"/>
    <col min="31" max="36" width="13.00390625" style="0" bestFit="1" customWidth="1"/>
    <col min="37" max="37" width="14.625" style="0" bestFit="1" customWidth="1"/>
    <col min="38" max="38" width="15.375" style="0" customWidth="1"/>
    <col min="39" max="39" width="13.00390625" style="0" bestFit="1" customWidth="1"/>
    <col min="40" max="40" width="13.625" style="0" bestFit="1" customWidth="1"/>
    <col min="41" max="41" width="13.00390625" style="0" bestFit="1" customWidth="1"/>
    <col min="42" max="42" width="13.625" style="0" bestFit="1" customWidth="1"/>
    <col min="43" max="43" width="13.00390625" style="0" customWidth="1"/>
    <col min="44" max="44" width="18.625" style="0" customWidth="1"/>
    <col min="45" max="45" width="13.00390625" style="0" bestFit="1" customWidth="1"/>
    <col min="46" max="57" width="5.375" style="0" bestFit="1" customWidth="1"/>
    <col min="58" max="58" width="46.875" style="0" bestFit="1" customWidth="1"/>
  </cols>
  <sheetData>
    <row r="1" ht="15">
      <c r="D1" s="73" t="s">
        <v>119</v>
      </c>
    </row>
    <row r="2" spans="4:57" ht="22.5">
      <c r="D2" s="15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24</v>
      </c>
      <c r="P2" s="2" t="s">
        <v>11</v>
      </c>
      <c r="Q2" s="9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9" t="s">
        <v>20</v>
      </c>
      <c r="Z2" s="9" t="s">
        <v>21</v>
      </c>
      <c r="AA2" s="9" t="s">
        <v>25</v>
      </c>
      <c r="AB2" s="9" t="s">
        <v>22</v>
      </c>
      <c r="AC2" s="9" t="s">
        <v>39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44</v>
      </c>
      <c r="AI2" s="9" t="s">
        <v>45</v>
      </c>
      <c r="AJ2" s="9" t="s">
        <v>46</v>
      </c>
      <c r="AK2" s="9" t="s">
        <v>47</v>
      </c>
      <c r="AL2" s="9" t="s">
        <v>48</v>
      </c>
      <c r="AM2" s="9" t="s">
        <v>49</v>
      </c>
      <c r="AN2" s="9" t="s">
        <v>50</v>
      </c>
      <c r="AO2" s="9" t="s">
        <v>52</v>
      </c>
      <c r="AP2" s="9" t="s">
        <v>53</v>
      </c>
      <c r="AQ2" s="9" t="s">
        <v>54</v>
      </c>
      <c r="AR2" s="9" t="s">
        <v>55</v>
      </c>
      <c r="AS2" s="9" t="s">
        <v>56</v>
      </c>
      <c r="AT2" s="41" t="s">
        <v>98</v>
      </c>
      <c r="AU2" s="41" t="s">
        <v>99</v>
      </c>
      <c r="AV2" s="41" t="s">
        <v>100</v>
      </c>
      <c r="AW2" s="41" t="s">
        <v>101</v>
      </c>
      <c r="AX2" s="41" t="s">
        <v>102</v>
      </c>
      <c r="AY2" s="41" t="s">
        <v>103</v>
      </c>
      <c r="AZ2" s="41" t="s">
        <v>104</v>
      </c>
      <c r="BA2" s="41" t="s">
        <v>105</v>
      </c>
      <c r="BB2" s="41" t="s">
        <v>106</v>
      </c>
      <c r="BC2" s="41" t="s">
        <v>107</v>
      </c>
      <c r="BD2" s="41" t="s">
        <v>108</v>
      </c>
      <c r="BE2" s="41" t="s">
        <v>109</v>
      </c>
    </row>
    <row r="3" spans="4:45" ht="12.75">
      <c r="D3" s="29">
        <v>10</v>
      </c>
      <c r="E3" s="34">
        <v>589</v>
      </c>
      <c r="F3" s="34">
        <v>650</v>
      </c>
      <c r="G3" s="34">
        <v>1266</v>
      </c>
      <c r="H3" s="34">
        <v>1105</v>
      </c>
      <c r="I3" s="34">
        <v>789</v>
      </c>
      <c r="J3" s="34">
        <v>757</v>
      </c>
      <c r="K3" s="34">
        <v>880</v>
      </c>
      <c r="L3" s="34">
        <v>716</v>
      </c>
      <c r="M3" s="34">
        <v>731</v>
      </c>
      <c r="N3" s="34">
        <v>946</v>
      </c>
      <c r="O3" s="34">
        <v>1139</v>
      </c>
      <c r="P3" s="35">
        <v>1205</v>
      </c>
      <c r="Q3" s="34">
        <v>1118</v>
      </c>
      <c r="R3" s="34">
        <v>990</v>
      </c>
      <c r="S3" s="34">
        <v>1306</v>
      </c>
      <c r="T3" s="34">
        <v>1490</v>
      </c>
      <c r="U3" s="34">
        <v>911</v>
      </c>
      <c r="V3" s="34">
        <v>827</v>
      </c>
      <c r="W3" s="34">
        <v>886</v>
      </c>
      <c r="X3" s="34">
        <v>775</v>
      </c>
      <c r="Y3" s="34">
        <v>896</v>
      </c>
      <c r="Z3" s="34">
        <v>934</v>
      </c>
      <c r="AA3" s="34">
        <v>1182</v>
      </c>
      <c r="AB3" s="35">
        <v>1212</v>
      </c>
      <c r="AC3" s="34">
        <v>1137</v>
      </c>
      <c r="AD3" s="34">
        <v>1226</v>
      </c>
      <c r="AE3" s="34">
        <v>1380</v>
      </c>
      <c r="AF3" s="34">
        <v>1547</v>
      </c>
      <c r="AG3" s="34">
        <v>1102</v>
      </c>
      <c r="AH3" s="34">
        <v>997</v>
      </c>
      <c r="AI3" s="34">
        <v>860</v>
      </c>
      <c r="AJ3" s="34">
        <v>931</v>
      </c>
      <c r="AK3" s="34">
        <v>771</v>
      </c>
      <c r="AL3" s="34">
        <v>1087</v>
      </c>
      <c r="AM3" s="34">
        <v>1036</v>
      </c>
      <c r="AN3" s="35">
        <v>857</v>
      </c>
      <c r="AO3" s="34">
        <v>972</v>
      </c>
      <c r="AP3" s="34">
        <v>1290</v>
      </c>
      <c r="AQ3" s="34">
        <v>1417</v>
      </c>
      <c r="AR3" s="36">
        <v>1095</v>
      </c>
      <c r="AS3" s="36">
        <v>767</v>
      </c>
    </row>
    <row r="4" spans="4:45" ht="12.75">
      <c r="D4" s="29">
        <v>11</v>
      </c>
      <c r="E4" s="34">
        <v>1994</v>
      </c>
      <c r="F4" s="34">
        <v>1646</v>
      </c>
      <c r="G4" s="34">
        <v>3317</v>
      </c>
      <c r="H4" s="34">
        <v>2898</v>
      </c>
      <c r="I4" s="34">
        <v>1983</v>
      </c>
      <c r="J4" s="34">
        <v>1536</v>
      </c>
      <c r="K4" s="34">
        <v>1713</v>
      </c>
      <c r="L4" s="34">
        <v>1670</v>
      </c>
      <c r="M4" s="34">
        <v>1322</v>
      </c>
      <c r="N4" s="34">
        <v>1981</v>
      </c>
      <c r="O4" s="34">
        <v>2115</v>
      </c>
      <c r="P4" s="35">
        <v>2177</v>
      </c>
      <c r="Q4" s="34">
        <v>2028</v>
      </c>
      <c r="R4" s="34">
        <v>1697</v>
      </c>
      <c r="S4" s="34">
        <v>2307</v>
      </c>
      <c r="T4" s="34">
        <v>2673</v>
      </c>
      <c r="U4" s="34">
        <v>1888</v>
      </c>
      <c r="V4" s="34">
        <v>1407</v>
      </c>
      <c r="W4" s="34">
        <v>1608</v>
      </c>
      <c r="X4" s="34">
        <v>1348</v>
      </c>
      <c r="Y4" s="34">
        <v>1509</v>
      </c>
      <c r="Z4" s="34">
        <v>1469</v>
      </c>
      <c r="AA4" s="34">
        <v>1984</v>
      </c>
      <c r="AB4" s="35">
        <v>1983</v>
      </c>
      <c r="AC4" s="34">
        <v>1838</v>
      </c>
      <c r="AD4" s="34">
        <v>1835</v>
      </c>
      <c r="AE4" s="34">
        <v>1955</v>
      </c>
      <c r="AF4" s="34">
        <v>2441</v>
      </c>
      <c r="AG4" s="34">
        <v>1929</v>
      </c>
      <c r="AH4" s="34">
        <v>1872</v>
      </c>
      <c r="AI4" s="34">
        <v>1458</v>
      </c>
      <c r="AJ4" s="34">
        <v>1869</v>
      </c>
      <c r="AK4" s="34">
        <v>1256</v>
      </c>
      <c r="AL4" s="34">
        <v>2193</v>
      </c>
      <c r="AM4" s="34">
        <v>2141</v>
      </c>
      <c r="AN4" s="35">
        <v>1387</v>
      </c>
      <c r="AO4" s="34">
        <v>2053</v>
      </c>
      <c r="AP4" s="34">
        <v>2158</v>
      </c>
      <c r="AQ4" s="34">
        <v>2483</v>
      </c>
      <c r="AR4" s="36">
        <v>2428</v>
      </c>
      <c r="AS4" s="36">
        <v>1979</v>
      </c>
    </row>
    <row r="5" spans="4:45" ht="12.75">
      <c r="D5" s="29">
        <v>12</v>
      </c>
      <c r="E5" s="34">
        <v>814</v>
      </c>
      <c r="F5" s="34">
        <v>780</v>
      </c>
      <c r="G5" s="34">
        <v>1399</v>
      </c>
      <c r="H5" s="34">
        <v>1125</v>
      </c>
      <c r="I5" s="34">
        <v>833</v>
      </c>
      <c r="J5" s="34">
        <v>756</v>
      </c>
      <c r="K5" s="34">
        <v>851</v>
      </c>
      <c r="L5" s="34">
        <v>840</v>
      </c>
      <c r="M5" s="34">
        <v>756</v>
      </c>
      <c r="N5" s="34">
        <v>949</v>
      </c>
      <c r="O5" s="34">
        <v>1177</v>
      </c>
      <c r="P5" s="35">
        <v>1213</v>
      </c>
      <c r="Q5" s="34">
        <v>1123</v>
      </c>
      <c r="R5" s="34">
        <v>904</v>
      </c>
      <c r="S5" s="34">
        <v>1269</v>
      </c>
      <c r="T5" s="34">
        <v>1264</v>
      </c>
      <c r="U5" s="34">
        <v>906</v>
      </c>
      <c r="V5" s="34">
        <v>724</v>
      </c>
      <c r="W5" s="34">
        <v>836</v>
      </c>
      <c r="X5" s="34">
        <v>695</v>
      </c>
      <c r="Y5" s="34">
        <v>757</v>
      </c>
      <c r="Z5" s="34">
        <v>639</v>
      </c>
      <c r="AA5" s="34">
        <v>885</v>
      </c>
      <c r="AB5" s="35">
        <v>897</v>
      </c>
      <c r="AC5" s="34">
        <v>853</v>
      </c>
      <c r="AD5" s="34">
        <v>818</v>
      </c>
      <c r="AE5" s="34">
        <v>866</v>
      </c>
      <c r="AF5" s="34">
        <v>1069</v>
      </c>
      <c r="AG5" s="34">
        <v>814</v>
      </c>
      <c r="AH5" s="34">
        <v>792</v>
      </c>
      <c r="AI5" s="34">
        <v>627</v>
      </c>
      <c r="AJ5" s="34">
        <v>724</v>
      </c>
      <c r="AK5" s="34">
        <v>568</v>
      </c>
      <c r="AL5" s="34">
        <v>822</v>
      </c>
      <c r="AM5" s="34">
        <v>844</v>
      </c>
      <c r="AN5" s="35">
        <v>650</v>
      </c>
      <c r="AO5" s="34">
        <v>763</v>
      </c>
      <c r="AP5" s="34">
        <v>914</v>
      </c>
      <c r="AQ5" s="34">
        <v>1024</v>
      </c>
      <c r="AR5" s="36">
        <v>830</v>
      </c>
      <c r="AS5" s="36">
        <v>629</v>
      </c>
    </row>
    <row r="6" spans="4:45" ht="12.75">
      <c r="D6" s="29">
        <v>14</v>
      </c>
      <c r="E6" s="34">
        <v>830</v>
      </c>
      <c r="F6" s="34">
        <v>579</v>
      </c>
      <c r="G6" s="34">
        <v>1312</v>
      </c>
      <c r="H6" s="34">
        <v>1310</v>
      </c>
      <c r="I6" s="34">
        <v>814</v>
      </c>
      <c r="J6" s="34">
        <v>687</v>
      </c>
      <c r="K6" s="34">
        <v>727</v>
      </c>
      <c r="L6" s="34">
        <v>654</v>
      </c>
      <c r="M6" s="34">
        <v>564</v>
      </c>
      <c r="N6" s="34">
        <v>856</v>
      </c>
      <c r="O6" s="34">
        <v>884</v>
      </c>
      <c r="P6" s="35">
        <v>855</v>
      </c>
      <c r="Q6" s="34">
        <v>755</v>
      </c>
      <c r="R6" s="34">
        <v>624</v>
      </c>
      <c r="S6" s="34">
        <v>871</v>
      </c>
      <c r="T6" s="34">
        <v>1075</v>
      </c>
      <c r="U6" s="34">
        <v>782</v>
      </c>
      <c r="V6" s="34">
        <v>628</v>
      </c>
      <c r="W6" s="34">
        <v>694</v>
      </c>
      <c r="X6" s="34">
        <v>578</v>
      </c>
      <c r="Y6" s="34">
        <v>671</v>
      </c>
      <c r="Z6" s="34">
        <v>668</v>
      </c>
      <c r="AA6" s="34">
        <v>843</v>
      </c>
      <c r="AB6" s="35">
        <v>699</v>
      </c>
      <c r="AC6" s="34">
        <v>684</v>
      </c>
      <c r="AD6" s="34">
        <v>638</v>
      </c>
      <c r="AE6" s="34">
        <v>720</v>
      </c>
      <c r="AF6" s="34">
        <v>1055</v>
      </c>
      <c r="AG6" s="46">
        <v>758.5539920067736</v>
      </c>
      <c r="AH6" s="47">
        <v>629.452164925726</v>
      </c>
      <c r="AI6" s="47">
        <v>687.1927745564416</v>
      </c>
      <c r="AJ6" s="47">
        <v>600.2689752732296</v>
      </c>
      <c r="AK6" s="47">
        <v>610.6823938151795</v>
      </c>
      <c r="AL6" s="47">
        <v>756.293478865894</v>
      </c>
      <c r="AM6" s="47">
        <v>867.6880093878134</v>
      </c>
      <c r="AN6" s="48">
        <v>788.5873272800525</v>
      </c>
      <c r="AO6" s="45">
        <v>719.2191850504677</v>
      </c>
      <c r="AP6" s="34">
        <v>1256</v>
      </c>
      <c r="AQ6" s="34">
        <v>1485</v>
      </c>
      <c r="AR6" s="36">
        <v>1322</v>
      </c>
      <c r="AS6" s="36">
        <v>912</v>
      </c>
    </row>
    <row r="7" spans="4:45" ht="12.75">
      <c r="D7" s="29">
        <v>17</v>
      </c>
      <c r="E7" s="34">
        <v>1299</v>
      </c>
      <c r="F7" s="34">
        <v>1105</v>
      </c>
      <c r="G7" s="34">
        <v>1945</v>
      </c>
      <c r="H7" s="34">
        <v>1760</v>
      </c>
      <c r="I7" s="34">
        <v>1254</v>
      </c>
      <c r="J7" s="34">
        <v>1018</v>
      </c>
      <c r="K7" s="34">
        <v>1212</v>
      </c>
      <c r="L7" s="34">
        <v>1128</v>
      </c>
      <c r="M7" s="34">
        <v>887</v>
      </c>
      <c r="N7" s="34">
        <v>1219</v>
      </c>
      <c r="O7" s="34">
        <v>1304</v>
      </c>
      <c r="P7" s="35">
        <v>1383</v>
      </c>
      <c r="Q7" s="34">
        <v>1292</v>
      </c>
      <c r="R7" s="34">
        <v>1015</v>
      </c>
      <c r="S7" s="34">
        <v>1507</v>
      </c>
      <c r="T7" s="34">
        <v>1600</v>
      </c>
      <c r="U7" s="34">
        <v>1128</v>
      </c>
      <c r="V7" s="34">
        <v>913</v>
      </c>
      <c r="W7" s="34">
        <v>1000</v>
      </c>
      <c r="X7" s="34">
        <v>749</v>
      </c>
      <c r="Y7" s="34">
        <v>850</v>
      </c>
      <c r="Z7" s="34">
        <v>806</v>
      </c>
      <c r="AA7" s="34">
        <v>1123</v>
      </c>
      <c r="AB7" s="35">
        <v>959</v>
      </c>
      <c r="AC7" s="34">
        <v>1089</v>
      </c>
      <c r="AD7" s="34">
        <v>1142</v>
      </c>
      <c r="AE7" s="34">
        <v>1240</v>
      </c>
      <c r="AF7" s="34">
        <v>1667</v>
      </c>
      <c r="AG7" s="34">
        <v>1199</v>
      </c>
      <c r="AH7" s="34">
        <v>1140</v>
      </c>
      <c r="AI7" s="34">
        <v>880</v>
      </c>
      <c r="AJ7" s="45">
        <v>701.347438182513</v>
      </c>
      <c r="AK7" s="46">
        <v>634.9671340829976</v>
      </c>
      <c r="AL7" s="47">
        <v>741.3110583088874</v>
      </c>
      <c r="AM7" s="47">
        <v>959.5516654338306</v>
      </c>
      <c r="AN7" s="47">
        <v>1024.2619674417829</v>
      </c>
      <c r="AO7" s="47">
        <v>1227.3437514868424</v>
      </c>
      <c r="AP7" s="48">
        <v>1231.4962516313815</v>
      </c>
      <c r="AQ7" s="34">
        <v>1255</v>
      </c>
      <c r="AR7" s="36">
        <v>1232</v>
      </c>
      <c r="AS7" s="36">
        <v>957</v>
      </c>
    </row>
    <row r="8" spans="4:45" ht="12.75">
      <c r="D8" s="29">
        <v>27</v>
      </c>
      <c r="E8" s="34">
        <v>857</v>
      </c>
      <c r="F8" s="34">
        <v>786</v>
      </c>
      <c r="G8" s="34">
        <v>1476</v>
      </c>
      <c r="H8" s="34">
        <v>1216</v>
      </c>
      <c r="I8" s="34">
        <v>653</v>
      </c>
      <c r="J8" s="34">
        <v>488</v>
      </c>
      <c r="K8" s="34">
        <v>568</v>
      </c>
      <c r="L8" s="34">
        <v>543</v>
      </c>
      <c r="M8" s="34">
        <v>502</v>
      </c>
      <c r="N8" s="34">
        <v>647</v>
      </c>
      <c r="O8" s="34">
        <v>832</v>
      </c>
      <c r="P8" s="35">
        <v>858</v>
      </c>
      <c r="Q8" s="34">
        <v>892</v>
      </c>
      <c r="R8" s="34">
        <v>727</v>
      </c>
      <c r="S8" s="34">
        <v>1009</v>
      </c>
      <c r="T8" s="45">
        <v>1217.2723233697666</v>
      </c>
      <c r="U8" s="46">
        <v>653.6832460201132</v>
      </c>
      <c r="V8" s="47">
        <v>488.5106034576036</v>
      </c>
      <c r="W8" s="47">
        <v>568.5943089424568</v>
      </c>
      <c r="X8" s="48">
        <v>543.5681509784401</v>
      </c>
      <c r="Y8" s="45">
        <v>502.5252519174529</v>
      </c>
      <c r="Z8" s="34">
        <v>646</v>
      </c>
      <c r="AA8" s="34">
        <v>987</v>
      </c>
      <c r="AB8" s="35">
        <v>995</v>
      </c>
      <c r="AC8" s="34">
        <v>913</v>
      </c>
      <c r="AD8" s="34">
        <v>882</v>
      </c>
      <c r="AE8" s="34">
        <v>1024</v>
      </c>
      <c r="AF8" s="34">
        <v>1253</v>
      </c>
      <c r="AG8" s="34">
        <v>741</v>
      </c>
      <c r="AH8" s="34">
        <v>738</v>
      </c>
      <c r="AI8" s="34">
        <v>596</v>
      </c>
      <c r="AJ8" s="34">
        <v>684</v>
      </c>
      <c r="AK8" s="34">
        <v>513</v>
      </c>
      <c r="AL8" s="34">
        <v>965</v>
      </c>
      <c r="AM8" s="34">
        <v>982</v>
      </c>
      <c r="AN8" s="35">
        <v>678</v>
      </c>
      <c r="AO8" s="34">
        <v>982</v>
      </c>
      <c r="AP8" s="34">
        <v>1242</v>
      </c>
      <c r="AQ8" s="34">
        <v>1474</v>
      </c>
      <c r="AR8" s="36">
        <v>1126</v>
      </c>
      <c r="AS8" s="36">
        <v>734</v>
      </c>
    </row>
    <row r="9" spans="4:45" ht="12.75">
      <c r="D9" s="29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>
        <v>984</v>
      </c>
      <c r="AB9" s="35">
        <v>846</v>
      </c>
      <c r="AC9" s="34">
        <v>318</v>
      </c>
      <c r="AD9" s="34">
        <v>757</v>
      </c>
      <c r="AE9" s="34">
        <v>896</v>
      </c>
      <c r="AF9" s="59">
        <f>AVERAGE(AC9:AE9)*AF13</f>
        <v>792.8281649771196</v>
      </c>
      <c r="AG9" s="46">
        <f>AVERAGE(AD9:AF9)*AG13</f>
        <v>625.8772466589675</v>
      </c>
      <c r="AH9" s="46">
        <f>AVERAGE(AE9:AG9)*AH13</f>
        <v>518.5799851262134</v>
      </c>
      <c r="AI9" s="46">
        <f aca="true" t="shared" si="0" ref="AI9:AO9">AVERAGE(AF9:AH9)*AI13</f>
        <v>524.1568528358894</v>
      </c>
      <c r="AJ9" s="46">
        <f t="shared" si="0"/>
        <v>501.5051834394537</v>
      </c>
      <c r="AK9" s="46">
        <f t="shared" si="0"/>
        <v>447.63944173798575</v>
      </c>
      <c r="AL9" s="46">
        <f t="shared" si="0"/>
        <v>574.8971253178216</v>
      </c>
      <c r="AM9" s="46">
        <f t="shared" si="0"/>
        <v>684.930112128527</v>
      </c>
      <c r="AN9" s="46">
        <f t="shared" si="0"/>
        <v>637.2179850714205</v>
      </c>
      <c r="AO9" s="46">
        <f t="shared" si="0"/>
        <v>635.9202945104842</v>
      </c>
      <c r="AP9" s="34">
        <v>984</v>
      </c>
      <c r="AQ9" s="34">
        <v>1122</v>
      </c>
      <c r="AR9" s="36">
        <v>896</v>
      </c>
      <c r="AS9" s="36">
        <v>590</v>
      </c>
    </row>
    <row r="10" spans="4:45" ht="12.75">
      <c r="D10" s="29">
        <v>150</v>
      </c>
      <c r="E10" s="34">
        <v>1414</v>
      </c>
      <c r="F10" s="34">
        <v>1268</v>
      </c>
      <c r="G10" s="34">
        <v>2538</v>
      </c>
      <c r="H10" s="34">
        <v>2057</v>
      </c>
      <c r="I10" s="34">
        <v>1300</v>
      </c>
      <c r="J10" s="34">
        <v>1032</v>
      </c>
      <c r="K10" s="34">
        <v>1201</v>
      </c>
      <c r="L10" s="34">
        <v>1111</v>
      </c>
      <c r="M10" s="34">
        <v>1080</v>
      </c>
      <c r="N10" s="34">
        <v>1353</v>
      </c>
      <c r="O10" s="34">
        <v>1590</v>
      </c>
      <c r="P10" s="35">
        <v>1712</v>
      </c>
      <c r="Q10" s="34">
        <v>1411</v>
      </c>
      <c r="R10" s="34">
        <v>1266</v>
      </c>
      <c r="S10" s="34">
        <v>1960</v>
      </c>
      <c r="T10" s="34">
        <v>2346</v>
      </c>
      <c r="U10" s="34">
        <v>1439</v>
      </c>
      <c r="V10" s="34">
        <v>1216</v>
      </c>
      <c r="W10" s="34">
        <v>1261</v>
      </c>
      <c r="X10" s="34">
        <v>988</v>
      </c>
      <c r="Y10" s="34">
        <v>1158</v>
      </c>
      <c r="Z10" s="34">
        <v>1227</v>
      </c>
      <c r="AA10" s="34">
        <v>1856</v>
      </c>
      <c r="AB10" s="35">
        <v>1694</v>
      </c>
      <c r="AC10" s="34">
        <v>1505</v>
      </c>
      <c r="AD10" s="34">
        <v>1636</v>
      </c>
      <c r="AE10" s="34">
        <v>1893</v>
      </c>
      <c r="AF10" s="34">
        <v>1662</v>
      </c>
      <c r="AG10" s="46">
        <v>1492.1211817394853</v>
      </c>
      <c r="AH10" s="47">
        <v>1236.3255885774925</v>
      </c>
      <c r="AI10" s="48">
        <v>1369.078485378642</v>
      </c>
      <c r="AJ10" s="45">
        <v>1182.757165418833</v>
      </c>
      <c r="AK10" s="34">
        <v>663</v>
      </c>
      <c r="AL10" s="34">
        <v>1193</v>
      </c>
      <c r="AM10" s="34">
        <v>1452</v>
      </c>
      <c r="AN10" s="35">
        <v>1198</v>
      </c>
      <c r="AO10" s="34">
        <v>1416</v>
      </c>
      <c r="AP10" s="34">
        <v>1885</v>
      </c>
      <c r="AQ10" s="34">
        <v>2163</v>
      </c>
      <c r="AR10" s="36">
        <v>1803</v>
      </c>
      <c r="AS10" s="36">
        <v>1250</v>
      </c>
    </row>
    <row r="11" spans="4:45" ht="12.75">
      <c r="D11" s="29">
        <v>305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4"/>
      <c r="AD11" s="34"/>
      <c r="AE11" s="34"/>
      <c r="AF11" s="34"/>
      <c r="AG11" s="34"/>
      <c r="AH11" s="34"/>
      <c r="AI11" s="34"/>
      <c r="AJ11" s="34">
        <v>585</v>
      </c>
      <c r="AK11" s="34">
        <v>907</v>
      </c>
      <c r="AL11" s="34">
        <v>1221</v>
      </c>
      <c r="AM11" s="34">
        <v>1188</v>
      </c>
      <c r="AN11" s="34">
        <v>1071</v>
      </c>
      <c r="AO11" s="34">
        <v>1137</v>
      </c>
      <c r="AP11" s="34">
        <v>1537</v>
      </c>
      <c r="AQ11" s="34">
        <v>1490</v>
      </c>
      <c r="AR11" s="36">
        <v>1277</v>
      </c>
      <c r="AS11" s="36">
        <v>1114</v>
      </c>
    </row>
    <row r="12" spans="4:45" s="55" customFormat="1" ht="14.25" customHeight="1">
      <c r="D12" s="53" t="s">
        <v>96</v>
      </c>
      <c r="E12" s="54">
        <f>E3+E4+E5+E6+E7+E8+E10</f>
        <v>7797</v>
      </c>
      <c r="F12" s="54">
        <f aca="true" t="shared" si="1" ref="F12:AS12">F3+F4+F5+F6+F7+F8+F10</f>
        <v>6814</v>
      </c>
      <c r="G12" s="54">
        <f t="shared" si="1"/>
        <v>13253</v>
      </c>
      <c r="H12" s="54">
        <f t="shared" si="1"/>
        <v>11471</v>
      </c>
      <c r="I12" s="54">
        <f t="shared" si="1"/>
        <v>7626</v>
      </c>
      <c r="J12" s="54">
        <f t="shared" si="1"/>
        <v>6274</v>
      </c>
      <c r="K12" s="54">
        <f t="shared" si="1"/>
        <v>7152</v>
      </c>
      <c r="L12" s="54">
        <f t="shared" si="1"/>
        <v>6662</v>
      </c>
      <c r="M12" s="54">
        <f t="shared" si="1"/>
        <v>5842</v>
      </c>
      <c r="N12" s="54">
        <f t="shared" si="1"/>
        <v>7951</v>
      </c>
      <c r="O12" s="54">
        <f t="shared" si="1"/>
        <v>9041</v>
      </c>
      <c r="P12" s="54">
        <f t="shared" si="1"/>
        <v>9403</v>
      </c>
      <c r="Q12" s="54">
        <f t="shared" si="1"/>
        <v>8619</v>
      </c>
      <c r="R12" s="54">
        <f t="shared" si="1"/>
        <v>7223</v>
      </c>
      <c r="S12" s="54">
        <f t="shared" si="1"/>
        <v>10229</v>
      </c>
      <c r="T12" s="54">
        <f t="shared" si="1"/>
        <v>11665.272323369767</v>
      </c>
      <c r="U12" s="54">
        <f t="shared" si="1"/>
        <v>7707.683246020113</v>
      </c>
      <c r="V12" s="54">
        <f t="shared" si="1"/>
        <v>6203.510603457604</v>
      </c>
      <c r="W12" s="54">
        <f t="shared" si="1"/>
        <v>6853.594308942456</v>
      </c>
      <c r="X12" s="54">
        <f t="shared" si="1"/>
        <v>5676.56815097844</v>
      </c>
      <c r="Y12" s="54">
        <f t="shared" si="1"/>
        <v>6343.525251917453</v>
      </c>
      <c r="Z12" s="54">
        <f t="shared" si="1"/>
        <v>6389</v>
      </c>
      <c r="AA12" s="54">
        <f t="shared" si="1"/>
        <v>8860</v>
      </c>
      <c r="AB12" s="54">
        <f t="shared" si="1"/>
        <v>8439</v>
      </c>
      <c r="AC12" s="54">
        <f t="shared" si="1"/>
        <v>8019</v>
      </c>
      <c r="AD12" s="54">
        <f t="shared" si="1"/>
        <v>8177</v>
      </c>
      <c r="AE12" s="54">
        <f t="shared" si="1"/>
        <v>9078</v>
      </c>
      <c r="AF12" s="54">
        <f t="shared" si="1"/>
        <v>10694</v>
      </c>
      <c r="AG12" s="54">
        <f t="shared" si="1"/>
        <v>8035.675173746258</v>
      </c>
      <c r="AH12" s="54">
        <f t="shared" si="1"/>
        <v>7404.777753503218</v>
      </c>
      <c r="AI12" s="54">
        <f t="shared" si="1"/>
        <v>6477.271259935083</v>
      </c>
      <c r="AJ12" s="54">
        <f t="shared" si="1"/>
        <v>6692.373578874575</v>
      </c>
      <c r="AK12" s="54">
        <f t="shared" si="1"/>
        <v>5016.6495278981765</v>
      </c>
      <c r="AL12" s="54">
        <f t="shared" si="1"/>
        <v>7757.604537174781</v>
      </c>
      <c r="AM12" s="54">
        <f t="shared" si="1"/>
        <v>8282.239674821645</v>
      </c>
      <c r="AN12" s="54">
        <f t="shared" si="1"/>
        <v>6582.849294721836</v>
      </c>
      <c r="AO12" s="54">
        <f t="shared" si="1"/>
        <v>8132.56293653731</v>
      </c>
      <c r="AP12" s="54">
        <f t="shared" si="1"/>
        <v>9976.496251631383</v>
      </c>
      <c r="AQ12" s="54">
        <f t="shared" si="1"/>
        <v>11301</v>
      </c>
      <c r="AR12" s="54">
        <f t="shared" si="1"/>
        <v>9836</v>
      </c>
      <c r="AS12" s="54">
        <f t="shared" si="1"/>
        <v>7228</v>
      </c>
    </row>
    <row r="13" spans="5:45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AE13" s="57" t="s">
        <v>110</v>
      </c>
      <c r="AF13" s="58">
        <f>AR13</f>
        <v>1.2067399771341243</v>
      </c>
      <c r="AG13" s="58">
        <f>AS13</f>
        <v>0.7676875125012992</v>
      </c>
      <c r="AH13" s="58">
        <f>AT46</f>
        <v>0.6721114261702129</v>
      </c>
      <c r="AI13" s="58">
        <f aca="true" t="shared" si="2" ref="AI13:AS13">AU46</f>
        <v>0.8116876125405521</v>
      </c>
      <c r="AJ13" s="58">
        <f t="shared" si="2"/>
        <v>0.901655789786783</v>
      </c>
      <c r="AK13" s="58">
        <f t="shared" si="2"/>
        <v>0.8696294405945012</v>
      </c>
      <c r="AL13" s="58">
        <f t="shared" si="2"/>
        <v>1.170630316803267</v>
      </c>
      <c r="AM13" s="58">
        <f t="shared" si="2"/>
        <v>1.3482506865168522</v>
      </c>
      <c r="AN13" s="58">
        <f t="shared" si="2"/>
        <v>1.119584925737742</v>
      </c>
      <c r="AO13" s="58">
        <f t="shared" si="2"/>
        <v>1.0056486059934098</v>
      </c>
      <c r="AP13" s="58">
        <f t="shared" si="2"/>
        <v>0.965609930884401</v>
      </c>
      <c r="AQ13" s="58">
        <f t="shared" si="2"/>
        <v>1.3509735546377586</v>
      </c>
      <c r="AR13" s="58">
        <f t="shared" si="2"/>
        <v>1.2067399771341243</v>
      </c>
      <c r="AS13" s="58">
        <f t="shared" si="2"/>
        <v>0.7676875125012992</v>
      </c>
    </row>
    <row r="14" spans="5:45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AF14" s="57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4:45" ht="12.75">
      <c r="D15" s="15"/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24</v>
      </c>
      <c r="P15" s="2" t="s">
        <v>11</v>
      </c>
      <c r="Q15" s="9" t="s">
        <v>12</v>
      </c>
      <c r="R15" s="9" t="s">
        <v>13</v>
      </c>
      <c r="S15" s="9" t="s">
        <v>14</v>
      </c>
      <c r="T15" s="9" t="s">
        <v>15</v>
      </c>
      <c r="U15" s="9" t="s">
        <v>16</v>
      </c>
      <c r="V15" s="9" t="s">
        <v>17</v>
      </c>
      <c r="W15" s="9" t="s">
        <v>18</v>
      </c>
      <c r="X15" s="9" t="s">
        <v>19</v>
      </c>
      <c r="Y15" s="9" t="s">
        <v>20</v>
      </c>
      <c r="Z15" s="9" t="s">
        <v>21</v>
      </c>
      <c r="AA15" s="9" t="s">
        <v>25</v>
      </c>
      <c r="AB15" s="9" t="s">
        <v>22</v>
      </c>
      <c r="AC15" s="9" t="s">
        <v>39</v>
      </c>
      <c r="AD15" s="9" t="s">
        <v>40</v>
      </c>
      <c r="AE15" s="9" t="s">
        <v>41</v>
      </c>
      <c r="AF15" s="9" t="s">
        <v>42</v>
      </c>
      <c r="AG15" s="9" t="s">
        <v>43</v>
      </c>
      <c r="AH15" s="9" t="s">
        <v>44</v>
      </c>
      <c r="AI15" s="9" t="s">
        <v>45</v>
      </c>
      <c r="AJ15" s="9" t="s">
        <v>46</v>
      </c>
      <c r="AK15" s="9" t="s">
        <v>47</v>
      </c>
      <c r="AL15" s="9" t="s">
        <v>48</v>
      </c>
      <c r="AM15" s="9" t="s">
        <v>49</v>
      </c>
      <c r="AN15" s="9" t="s">
        <v>50</v>
      </c>
      <c r="AO15" s="9" t="s">
        <v>52</v>
      </c>
      <c r="AP15" s="9" t="s">
        <v>53</v>
      </c>
      <c r="AQ15" s="9" t="s">
        <v>54</v>
      </c>
      <c r="AR15" s="9" t="s">
        <v>55</v>
      </c>
      <c r="AS15" s="9" t="s">
        <v>56</v>
      </c>
    </row>
    <row r="16" spans="4:45" ht="12.75">
      <c r="D16" s="29">
        <v>10</v>
      </c>
      <c r="E16" s="34">
        <v>217695</v>
      </c>
      <c r="F16" s="34">
        <v>255845</v>
      </c>
      <c r="G16" s="34">
        <v>438542</v>
      </c>
      <c r="H16" s="34">
        <v>415465</v>
      </c>
      <c r="I16" s="34">
        <v>321575</v>
      </c>
      <c r="J16" s="34">
        <v>326823</v>
      </c>
      <c r="K16" s="34">
        <v>393764</v>
      </c>
      <c r="L16" s="34">
        <v>312586</v>
      </c>
      <c r="M16" s="34">
        <v>334985</v>
      </c>
      <c r="N16" s="34">
        <v>430169</v>
      </c>
      <c r="O16" s="34">
        <v>487121</v>
      </c>
      <c r="P16" s="35">
        <v>502084</v>
      </c>
      <c r="Q16" s="34">
        <v>471082</v>
      </c>
      <c r="R16" s="34">
        <v>423018</v>
      </c>
      <c r="S16" s="34">
        <v>545419</v>
      </c>
      <c r="T16" s="34">
        <v>662015</v>
      </c>
      <c r="U16" s="34">
        <v>429875</v>
      </c>
      <c r="V16" s="34">
        <v>409197</v>
      </c>
      <c r="W16" s="34">
        <v>436260</v>
      </c>
      <c r="X16" s="34">
        <v>376637</v>
      </c>
      <c r="Y16" s="34">
        <v>462940</v>
      </c>
      <c r="Z16" s="34">
        <v>462338</v>
      </c>
      <c r="AA16" s="34">
        <v>567680</v>
      </c>
      <c r="AB16" s="35">
        <v>545920</v>
      </c>
      <c r="AC16" s="34">
        <v>506272</v>
      </c>
      <c r="AD16" s="34">
        <v>554507</v>
      </c>
      <c r="AE16" s="34">
        <v>635506</v>
      </c>
      <c r="AF16" s="34">
        <v>807649</v>
      </c>
      <c r="AG16" s="34">
        <v>604154</v>
      </c>
      <c r="AH16" s="34">
        <v>562904</v>
      </c>
      <c r="AI16" s="34">
        <v>472446</v>
      </c>
      <c r="AJ16" s="34">
        <v>503495</v>
      </c>
      <c r="AK16" s="34">
        <v>419630</v>
      </c>
      <c r="AL16" s="34">
        <v>585324</v>
      </c>
      <c r="AM16" s="34">
        <v>507127</v>
      </c>
      <c r="AN16" s="35">
        <v>631180</v>
      </c>
      <c r="AO16" s="34">
        <v>497180</v>
      </c>
      <c r="AP16" s="34">
        <v>644100</v>
      </c>
      <c r="AQ16" s="34">
        <v>717150</v>
      </c>
      <c r="AR16" s="36">
        <v>567757.2</v>
      </c>
      <c r="AS16" s="36">
        <v>419115</v>
      </c>
    </row>
    <row r="17" spans="4:45" ht="12.75">
      <c r="D17" s="29">
        <v>11</v>
      </c>
      <c r="E17" s="34">
        <v>1009640</v>
      </c>
      <c r="F17" s="34">
        <v>886860</v>
      </c>
      <c r="G17" s="34">
        <v>1713990</v>
      </c>
      <c r="H17" s="34">
        <v>1649550</v>
      </c>
      <c r="I17" s="34">
        <v>1163130</v>
      </c>
      <c r="J17" s="34">
        <v>939830</v>
      </c>
      <c r="K17" s="34">
        <v>1086771</v>
      </c>
      <c r="L17" s="34">
        <v>1065873</v>
      </c>
      <c r="M17" s="34">
        <v>848320</v>
      </c>
      <c r="N17" s="34">
        <v>1217940</v>
      </c>
      <c r="O17" s="34">
        <v>1213860</v>
      </c>
      <c r="P17" s="35">
        <v>1221460</v>
      </c>
      <c r="Q17" s="34">
        <v>1199350</v>
      </c>
      <c r="R17" s="34">
        <v>1017499</v>
      </c>
      <c r="S17" s="34">
        <v>1328150</v>
      </c>
      <c r="T17" s="34">
        <v>1720153</v>
      </c>
      <c r="U17" s="34">
        <v>1273017</v>
      </c>
      <c r="V17" s="34">
        <v>978882</v>
      </c>
      <c r="W17" s="34">
        <v>1082986</v>
      </c>
      <c r="X17" s="34">
        <v>893315</v>
      </c>
      <c r="Y17" s="34">
        <v>1032245</v>
      </c>
      <c r="Z17" s="34">
        <v>939532</v>
      </c>
      <c r="AA17" s="34">
        <v>1221555</v>
      </c>
      <c r="AB17" s="35">
        <v>1186550</v>
      </c>
      <c r="AC17" s="34">
        <v>1092980</v>
      </c>
      <c r="AD17" s="34">
        <v>1118568</v>
      </c>
      <c r="AE17" s="34">
        <v>1141661</v>
      </c>
      <c r="AF17" s="34">
        <v>1572414</v>
      </c>
      <c r="AG17" s="34">
        <v>1267208</v>
      </c>
      <c r="AH17" s="34">
        <v>1230467</v>
      </c>
      <c r="AI17" s="34">
        <v>957099</v>
      </c>
      <c r="AJ17" s="34">
        <v>1220880</v>
      </c>
      <c r="AK17" s="34">
        <v>850533</v>
      </c>
      <c r="AL17" s="34">
        <v>1395030</v>
      </c>
      <c r="AM17" s="34">
        <v>1269890</v>
      </c>
      <c r="AN17" s="35">
        <v>1240915</v>
      </c>
      <c r="AO17" s="34">
        <v>1232300</v>
      </c>
      <c r="AP17" s="34">
        <v>1259240</v>
      </c>
      <c r="AQ17" s="34">
        <v>1473902</v>
      </c>
      <c r="AR17" s="36">
        <v>1489681.5</v>
      </c>
      <c r="AS17" s="36">
        <v>1233086.3</v>
      </c>
    </row>
    <row r="18" spans="4:45" ht="12.75">
      <c r="D18" s="29">
        <v>12</v>
      </c>
      <c r="E18" s="34">
        <v>320904</v>
      </c>
      <c r="F18" s="34">
        <v>355349</v>
      </c>
      <c r="G18" s="34">
        <v>559173</v>
      </c>
      <c r="H18" s="34">
        <v>518881</v>
      </c>
      <c r="I18" s="34">
        <v>417214</v>
      </c>
      <c r="J18" s="34">
        <v>379365</v>
      </c>
      <c r="K18" s="34">
        <v>413857</v>
      </c>
      <c r="L18" s="34">
        <v>402194</v>
      </c>
      <c r="M18" s="34">
        <v>362385</v>
      </c>
      <c r="N18" s="34">
        <v>451833</v>
      </c>
      <c r="O18" s="34">
        <v>520158</v>
      </c>
      <c r="P18" s="35">
        <v>514665</v>
      </c>
      <c r="Q18" s="34">
        <v>483424</v>
      </c>
      <c r="R18" s="34">
        <v>383040</v>
      </c>
      <c r="S18" s="34">
        <v>504723</v>
      </c>
      <c r="T18" s="34">
        <v>626724</v>
      </c>
      <c r="U18" s="34">
        <v>490696</v>
      </c>
      <c r="V18" s="34">
        <v>405674</v>
      </c>
      <c r="W18" s="34">
        <v>458191</v>
      </c>
      <c r="X18" s="34">
        <v>370258</v>
      </c>
      <c r="Y18" s="34">
        <v>415280</v>
      </c>
      <c r="Z18" s="34">
        <v>365136</v>
      </c>
      <c r="AA18" s="34">
        <v>455208</v>
      </c>
      <c r="AB18" s="35">
        <v>429675</v>
      </c>
      <c r="AC18" s="34">
        <v>403523</v>
      </c>
      <c r="AD18" s="34">
        <v>419691</v>
      </c>
      <c r="AE18" s="34">
        <v>432896</v>
      </c>
      <c r="AF18" s="34">
        <v>577771</v>
      </c>
      <c r="AG18" s="34">
        <v>474718</v>
      </c>
      <c r="AH18" s="34">
        <v>467861</v>
      </c>
      <c r="AI18" s="34">
        <v>371507</v>
      </c>
      <c r="AJ18" s="34">
        <v>411688</v>
      </c>
      <c r="AK18" s="34">
        <v>333974</v>
      </c>
      <c r="AL18" s="34">
        <v>448373</v>
      </c>
      <c r="AM18" s="34">
        <v>439632</v>
      </c>
      <c r="AN18" s="35">
        <v>474844</v>
      </c>
      <c r="AO18" s="34">
        <v>386461</v>
      </c>
      <c r="AP18" s="34">
        <v>453282</v>
      </c>
      <c r="AQ18" s="34">
        <v>538773</v>
      </c>
      <c r="AR18" s="36">
        <v>471440</v>
      </c>
      <c r="AS18" s="36">
        <v>368874</v>
      </c>
    </row>
    <row r="19" spans="4:45" ht="12.75">
      <c r="D19" s="29">
        <v>14</v>
      </c>
      <c r="E19" s="34">
        <v>305770</v>
      </c>
      <c r="F19" s="34">
        <v>245550</v>
      </c>
      <c r="G19" s="34">
        <v>532650</v>
      </c>
      <c r="H19" s="34">
        <v>592270</v>
      </c>
      <c r="I19" s="34">
        <v>380140</v>
      </c>
      <c r="J19" s="34">
        <v>350280</v>
      </c>
      <c r="K19" s="34">
        <v>372965</v>
      </c>
      <c r="L19" s="34">
        <v>331190</v>
      </c>
      <c r="M19" s="34">
        <v>295760</v>
      </c>
      <c r="N19" s="34">
        <v>402805</v>
      </c>
      <c r="O19" s="34">
        <v>375450</v>
      </c>
      <c r="P19" s="35">
        <v>384680</v>
      </c>
      <c r="Q19" s="34">
        <v>349260</v>
      </c>
      <c r="R19" s="34">
        <v>295730</v>
      </c>
      <c r="S19" s="34">
        <v>409284</v>
      </c>
      <c r="T19" s="34">
        <v>551972</v>
      </c>
      <c r="U19" s="34">
        <v>422160</v>
      </c>
      <c r="V19" s="34">
        <v>320639</v>
      </c>
      <c r="W19" s="34">
        <v>391715</v>
      </c>
      <c r="X19" s="34">
        <v>317980</v>
      </c>
      <c r="Y19" s="34">
        <v>389500</v>
      </c>
      <c r="Z19" s="34">
        <v>332684</v>
      </c>
      <c r="AA19" s="34">
        <v>421942</v>
      </c>
      <c r="AB19" s="35">
        <v>338020</v>
      </c>
      <c r="AC19" s="34">
        <v>321929</v>
      </c>
      <c r="AD19" s="34">
        <v>324967</v>
      </c>
      <c r="AE19" s="34">
        <v>336866</v>
      </c>
      <c r="AF19" s="34">
        <v>540453</v>
      </c>
      <c r="AG19" s="46">
        <v>387303.5345906255</v>
      </c>
      <c r="AH19" s="47">
        <v>354750.23307589954</v>
      </c>
      <c r="AI19" s="47">
        <v>424443.1192056614</v>
      </c>
      <c r="AJ19" s="47">
        <v>341371.59005127416</v>
      </c>
      <c r="AK19" s="47">
        <v>332714.5250753923</v>
      </c>
      <c r="AL19" s="47">
        <v>350190.37685925874</v>
      </c>
      <c r="AM19" s="47">
        <v>408815.8673578516</v>
      </c>
      <c r="AN19" s="48">
        <v>355253.1130044693</v>
      </c>
      <c r="AO19" s="45">
        <v>332979.0753021782</v>
      </c>
      <c r="AP19" s="34">
        <v>533864</v>
      </c>
      <c r="AQ19" s="34">
        <v>666153</v>
      </c>
      <c r="AR19" s="36">
        <v>598589</v>
      </c>
      <c r="AS19" s="36">
        <v>464519</v>
      </c>
    </row>
    <row r="20" spans="4:45" ht="12.75">
      <c r="D20" s="29">
        <v>17</v>
      </c>
      <c r="E20" s="34">
        <v>661506</v>
      </c>
      <c r="F20" s="34">
        <v>594040</v>
      </c>
      <c r="G20" s="34">
        <v>961040</v>
      </c>
      <c r="H20" s="34">
        <v>983205</v>
      </c>
      <c r="I20" s="34">
        <v>712590</v>
      </c>
      <c r="J20" s="34">
        <v>609440</v>
      </c>
      <c r="K20" s="34">
        <v>696708</v>
      </c>
      <c r="L20" s="34">
        <v>660336</v>
      </c>
      <c r="M20" s="34">
        <v>506965</v>
      </c>
      <c r="N20" s="34">
        <v>708096</v>
      </c>
      <c r="O20" s="34">
        <v>693464</v>
      </c>
      <c r="P20" s="35">
        <v>722630</v>
      </c>
      <c r="Q20" s="34">
        <v>693880</v>
      </c>
      <c r="R20" s="34">
        <v>546296</v>
      </c>
      <c r="S20" s="34">
        <v>815808</v>
      </c>
      <c r="T20" s="34">
        <v>915161</v>
      </c>
      <c r="U20" s="34">
        <v>690207</v>
      </c>
      <c r="V20" s="34">
        <v>541636</v>
      </c>
      <c r="W20" s="34">
        <v>585609</v>
      </c>
      <c r="X20" s="34">
        <v>465856</v>
      </c>
      <c r="Y20" s="34">
        <v>515040</v>
      </c>
      <c r="Z20" s="34">
        <v>494928</v>
      </c>
      <c r="AA20" s="34">
        <v>646633</v>
      </c>
      <c r="AB20" s="35">
        <v>543503</v>
      </c>
      <c r="AC20" s="34">
        <v>583558.6</v>
      </c>
      <c r="AD20" s="34">
        <v>634096.6</v>
      </c>
      <c r="AE20" s="34">
        <v>674104.4</v>
      </c>
      <c r="AF20" s="34">
        <v>995461.9</v>
      </c>
      <c r="AG20" s="34">
        <v>719897.9</v>
      </c>
      <c r="AH20" s="34">
        <v>703999.9</v>
      </c>
      <c r="AI20" s="34">
        <v>558818</v>
      </c>
      <c r="AJ20" s="45">
        <v>498366.927813295</v>
      </c>
      <c r="AK20" s="46">
        <v>464711.0723877042</v>
      </c>
      <c r="AL20" s="47">
        <v>551140.437461033</v>
      </c>
      <c r="AM20" s="47">
        <v>635040.7645145447</v>
      </c>
      <c r="AN20" s="48">
        <v>613135.3282237637</v>
      </c>
      <c r="AO20" s="46">
        <v>752232.535262408</v>
      </c>
      <c r="AP20" s="48">
        <v>638956.5961917994</v>
      </c>
      <c r="AQ20" s="34">
        <v>691153</v>
      </c>
      <c r="AR20" s="36">
        <v>659528</v>
      </c>
      <c r="AS20" s="36">
        <v>493405</v>
      </c>
    </row>
    <row r="21" spans="4:45" ht="12.75">
      <c r="D21" s="29">
        <v>27</v>
      </c>
      <c r="E21" s="34">
        <v>359020</v>
      </c>
      <c r="F21" s="34">
        <v>347830</v>
      </c>
      <c r="G21" s="34">
        <v>629305</v>
      </c>
      <c r="H21" s="34">
        <v>554050</v>
      </c>
      <c r="I21" s="34">
        <v>312130</v>
      </c>
      <c r="J21" s="34">
        <v>249365</v>
      </c>
      <c r="K21" s="34">
        <v>282720</v>
      </c>
      <c r="L21" s="34">
        <v>271730</v>
      </c>
      <c r="M21" s="34">
        <v>263235</v>
      </c>
      <c r="N21" s="34">
        <v>323735</v>
      </c>
      <c r="O21" s="34">
        <v>390815</v>
      </c>
      <c r="P21" s="35">
        <v>376765</v>
      </c>
      <c r="Q21" s="34">
        <v>405120</v>
      </c>
      <c r="R21" s="34">
        <v>355395</v>
      </c>
      <c r="S21" s="34">
        <v>449360</v>
      </c>
      <c r="T21" s="45">
        <v>449360</v>
      </c>
      <c r="U21" s="43">
        <v>449360</v>
      </c>
      <c r="V21" s="44">
        <v>449360</v>
      </c>
      <c r="W21" s="44">
        <v>449360</v>
      </c>
      <c r="X21" s="44">
        <v>449360</v>
      </c>
      <c r="Y21" s="45">
        <v>449360</v>
      </c>
      <c r="Z21" s="34">
        <v>330550</v>
      </c>
      <c r="AA21" s="34">
        <v>456205</v>
      </c>
      <c r="AB21" s="35">
        <v>465910</v>
      </c>
      <c r="AC21" s="34">
        <v>407045.5</v>
      </c>
      <c r="AD21" s="34">
        <v>412726.1</v>
      </c>
      <c r="AE21" s="34">
        <v>458749</v>
      </c>
      <c r="AF21" s="34">
        <v>603921.9</v>
      </c>
      <c r="AG21" s="34">
        <v>390314.7</v>
      </c>
      <c r="AH21" s="34">
        <v>392991.7</v>
      </c>
      <c r="AI21" s="34">
        <v>333153.4</v>
      </c>
      <c r="AJ21" s="34">
        <v>360290</v>
      </c>
      <c r="AK21" s="34">
        <v>286370</v>
      </c>
      <c r="AL21" s="34">
        <v>508960</v>
      </c>
      <c r="AM21" s="34">
        <v>504300</v>
      </c>
      <c r="AN21" s="35">
        <v>541230</v>
      </c>
      <c r="AO21" s="34">
        <v>487950.68</v>
      </c>
      <c r="AP21" s="34">
        <v>583994</v>
      </c>
      <c r="AQ21" s="34">
        <v>709565</v>
      </c>
      <c r="AR21" s="36">
        <v>572903.88</v>
      </c>
      <c r="AS21" s="36">
        <v>403934</v>
      </c>
    </row>
    <row r="22" spans="4:45" ht="12.75">
      <c r="D22" s="29">
        <v>30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>
        <v>363493</v>
      </c>
      <c r="AB22" s="35">
        <v>310758</v>
      </c>
      <c r="AC22" s="34">
        <v>114005</v>
      </c>
      <c r="AD22" s="34">
        <v>290155</v>
      </c>
      <c r="AE22" s="34">
        <v>330859</v>
      </c>
      <c r="AF22" s="59">
        <f aca="true" t="shared" si="3" ref="AF22:AO22">AVERAGE(AC22:AE22)*AF26</f>
        <v>309925.9230085948</v>
      </c>
      <c r="AG22" s="46">
        <f t="shared" si="3"/>
        <v>256973.4043711142</v>
      </c>
      <c r="AH22" s="46">
        <f t="shared" si="3"/>
        <v>221109.67178108316</v>
      </c>
      <c r="AI22" s="46">
        <f t="shared" si="3"/>
        <v>223976.70866095086</v>
      </c>
      <c r="AJ22" s="46">
        <f t="shared" si="3"/>
        <v>210274.98741476703</v>
      </c>
      <c r="AK22" s="46">
        <f t="shared" si="3"/>
        <v>193567.51558494297</v>
      </c>
      <c r="AL22" s="46">
        <f t="shared" si="3"/>
        <v>234719.06075004447</v>
      </c>
      <c r="AM22" s="46">
        <f t="shared" si="3"/>
        <v>263205.7220829189</v>
      </c>
      <c r="AN22" s="46">
        <f t="shared" si="3"/>
        <v>262403.5418875651</v>
      </c>
      <c r="AO22" s="46">
        <f t="shared" si="3"/>
        <v>236732.82059328354</v>
      </c>
      <c r="AP22" s="34">
        <v>387281</v>
      </c>
      <c r="AQ22" s="34">
        <v>494330</v>
      </c>
      <c r="AR22" s="36">
        <v>395715</v>
      </c>
      <c r="AS22" s="36">
        <v>269903</v>
      </c>
    </row>
    <row r="23" spans="4:45" ht="12.75">
      <c r="D23" s="29">
        <v>150</v>
      </c>
      <c r="E23" s="34">
        <v>1000650</v>
      </c>
      <c r="F23" s="34">
        <v>950615</v>
      </c>
      <c r="G23" s="34">
        <v>1782810</v>
      </c>
      <c r="H23" s="34">
        <v>1507580</v>
      </c>
      <c r="I23" s="34">
        <v>1025870</v>
      </c>
      <c r="J23" s="34">
        <v>832190</v>
      </c>
      <c r="K23" s="34">
        <v>994845</v>
      </c>
      <c r="L23" s="34">
        <v>897570</v>
      </c>
      <c r="M23" s="34">
        <v>839685</v>
      </c>
      <c r="N23" s="34">
        <v>1004205</v>
      </c>
      <c r="O23" s="34">
        <v>1133790</v>
      </c>
      <c r="P23" s="35">
        <v>1177550</v>
      </c>
      <c r="Q23" s="34">
        <v>1043240</v>
      </c>
      <c r="R23" s="34">
        <v>910410</v>
      </c>
      <c r="S23" s="34">
        <v>1374965</v>
      </c>
      <c r="T23" s="34">
        <v>1712910</v>
      </c>
      <c r="U23" s="34">
        <v>1082380</v>
      </c>
      <c r="V23" s="34">
        <v>944155</v>
      </c>
      <c r="W23" s="34">
        <v>1011360</v>
      </c>
      <c r="X23" s="34">
        <v>744575</v>
      </c>
      <c r="Y23" s="34">
        <v>945835</v>
      </c>
      <c r="Z23" s="34">
        <v>996910</v>
      </c>
      <c r="AA23" s="34">
        <v>1378280</v>
      </c>
      <c r="AB23" s="35">
        <v>1243770</v>
      </c>
      <c r="AC23" s="34">
        <v>1250728</v>
      </c>
      <c r="AD23" s="34">
        <v>1412765.4</v>
      </c>
      <c r="AE23" s="34">
        <v>1520837</v>
      </c>
      <c r="AF23" s="34">
        <v>1350114</v>
      </c>
      <c r="AG23" s="46">
        <v>1085437.9661849043</v>
      </c>
      <c r="AH23" s="47">
        <v>891000.1407973997</v>
      </c>
      <c r="AI23" s="48">
        <v>941461.5057647</v>
      </c>
      <c r="AJ23" s="45">
        <v>765891.9288305377</v>
      </c>
      <c r="AK23" s="34">
        <v>544510</v>
      </c>
      <c r="AL23" s="34">
        <v>979760</v>
      </c>
      <c r="AM23" s="34">
        <v>1129380</v>
      </c>
      <c r="AN23" s="35">
        <v>1394480</v>
      </c>
      <c r="AO23" s="34">
        <v>893719.55</v>
      </c>
      <c r="AP23" s="34">
        <v>1419169.6</v>
      </c>
      <c r="AQ23" s="34">
        <v>1675755.9100000001</v>
      </c>
      <c r="AR23" s="36">
        <v>1421333.3</v>
      </c>
      <c r="AS23" s="36">
        <v>1042438.5</v>
      </c>
    </row>
    <row r="24" spans="4:45" ht="12.75">
      <c r="D24" s="29">
        <v>305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4"/>
      <c r="AD24" s="34"/>
      <c r="AE24" s="34"/>
      <c r="AF24" s="34"/>
      <c r="AG24" s="34"/>
      <c r="AH24" s="34"/>
      <c r="AI24" s="34"/>
      <c r="AJ24" s="34">
        <v>333378</v>
      </c>
      <c r="AK24" s="34">
        <v>464566</v>
      </c>
      <c r="AL24" s="34">
        <v>613812</v>
      </c>
      <c r="AM24" s="34">
        <v>614650</v>
      </c>
      <c r="AN24" s="34">
        <v>743778</v>
      </c>
      <c r="AO24" s="34">
        <v>563408</v>
      </c>
      <c r="AP24" s="34">
        <v>780193</v>
      </c>
      <c r="AQ24" s="34">
        <v>824962</v>
      </c>
      <c r="AR24" s="36">
        <v>718391</v>
      </c>
      <c r="AS24" s="36">
        <v>671113</v>
      </c>
    </row>
    <row r="25" spans="4:45" s="55" customFormat="1" ht="12.75">
      <c r="D25" s="53" t="s">
        <v>96</v>
      </c>
      <c r="E25" s="54">
        <f>E16+E17+E18+E19+E20+E21+E23</f>
        <v>3875185</v>
      </c>
      <c r="F25" s="54">
        <f aca="true" t="shared" si="4" ref="F25:AS25">F16+F17+F18+F19+F20+F21+F23</f>
        <v>3636089</v>
      </c>
      <c r="G25" s="54">
        <f t="shared" si="4"/>
        <v>6617510</v>
      </c>
      <c r="H25" s="54">
        <f t="shared" si="4"/>
        <v>6221001</v>
      </c>
      <c r="I25" s="54">
        <f t="shared" si="4"/>
        <v>4332649</v>
      </c>
      <c r="J25" s="54">
        <f t="shared" si="4"/>
        <v>3687293</v>
      </c>
      <c r="K25" s="54">
        <f t="shared" si="4"/>
        <v>4241630</v>
      </c>
      <c r="L25" s="54">
        <f t="shared" si="4"/>
        <v>3941479</v>
      </c>
      <c r="M25" s="54">
        <f t="shared" si="4"/>
        <v>3451335</v>
      </c>
      <c r="N25" s="54">
        <f t="shared" si="4"/>
        <v>4538783</v>
      </c>
      <c r="O25" s="54">
        <f t="shared" si="4"/>
        <v>4814658</v>
      </c>
      <c r="P25" s="54">
        <f t="shared" si="4"/>
        <v>4899834</v>
      </c>
      <c r="Q25" s="54">
        <f t="shared" si="4"/>
        <v>4645356</v>
      </c>
      <c r="R25" s="54">
        <f t="shared" si="4"/>
        <v>3931388</v>
      </c>
      <c r="S25" s="54">
        <f t="shared" si="4"/>
        <v>5427709</v>
      </c>
      <c r="T25" s="54">
        <f t="shared" si="4"/>
        <v>6638295</v>
      </c>
      <c r="U25" s="54">
        <f t="shared" si="4"/>
        <v>4837695</v>
      </c>
      <c r="V25" s="54">
        <f t="shared" si="4"/>
        <v>4049543</v>
      </c>
      <c r="W25" s="54">
        <f t="shared" si="4"/>
        <v>4415481</v>
      </c>
      <c r="X25" s="54">
        <f t="shared" si="4"/>
        <v>3617981</v>
      </c>
      <c r="Y25" s="54">
        <f t="shared" si="4"/>
        <v>4210200</v>
      </c>
      <c r="Z25" s="54">
        <f t="shared" si="4"/>
        <v>3922078</v>
      </c>
      <c r="AA25" s="54">
        <f t="shared" si="4"/>
        <v>5147503</v>
      </c>
      <c r="AB25" s="54">
        <f t="shared" si="4"/>
        <v>4753348</v>
      </c>
      <c r="AC25" s="54">
        <f t="shared" si="4"/>
        <v>4566036.1</v>
      </c>
      <c r="AD25" s="54">
        <f t="shared" si="4"/>
        <v>4877321.1</v>
      </c>
      <c r="AE25" s="54">
        <f t="shared" si="4"/>
        <v>5200619.4</v>
      </c>
      <c r="AF25" s="54">
        <f t="shared" si="4"/>
        <v>6447784.800000001</v>
      </c>
      <c r="AG25" s="54">
        <f t="shared" si="4"/>
        <v>4929034.100775531</v>
      </c>
      <c r="AH25" s="54">
        <f t="shared" si="4"/>
        <v>4603973.9738733</v>
      </c>
      <c r="AI25" s="54">
        <f t="shared" si="4"/>
        <v>4058928.0249703615</v>
      </c>
      <c r="AJ25" s="54">
        <f t="shared" si="4"/>
        <v>4101983.446695107</v>
      </c>
      <c r="AK25" s="54">
        <f t="shared" si="4"/>
        <v>3232442.5974630965</v>
      </c>
      <c r="AL25" s="54">
        <f t="shared" si="4"/>
        <v>4818777.814320292</v>
      </c>
      <c r="AM25" s="54">
        <f t="shared" si="4"/>
        <v>4894185.631872396</v>
      </c>
      <c r="AN25" s="54">
        <f t="shared" si="4"/>
        <v>5251037.441228233</v>
      </c>
      <c r="AO25" s="54">
        <f t="shared" si="4"/>
        <v>4582822.840564586</v>
      </c>
      <c r="AP25" s="54">
        <f t="shared" si="4"/>
        <v>5532606.196191799</v>
      </c>
      <c r="AQ25" s="54">
        <f t="shared" si="4"/>
        <v>6472451.91</v>
      </c>
      <c r="AR25" s="54">
        <f t="shared" si="4"/>
        <v>5781232.88</v>
      </c>
      <c r="AS25" s="54">
        <f t="shared" si="4"/>
        <v>4425371.8</v>
      </c>
    </row>
    <row r="26" spans="4:45" s="55" customFormat="1" ht="12.75"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7" t="s">
        <v>110</v>
      </c>
      <c r="AF26" s="60">
        <f>BD47</f>
        <v>1.2649710674496637</v>
      </c>
      <c r="AG26" s="60">
        <f>BE47</f>
        <v>0.8281095203457346</v>
      </c>
      <c r="AH26" s="60">
        <f aca="true" t="shared" si="5" ref="AH26:AO26">AT47</f>
        <v>0.738872584205719</v>
      </c>
      <c r="AI26" s="60">
        <f t="shared" si="5"/>
        <v>0.8526934675853189</v>
      </c>
      <c r="AJ26" s="60">
        <f t="shared" si="5"/>
        <v>0.8985345349359298</v>
      </c>
      <c r="AK26" s="60">
        <f t="shared" si="5"/>
        <v>0.8860799174871636</v>
      </c>
      <c r="AL26" s="60">
        <f t="shared" si="5"/>
        <v>1.1215922819366246</v>
      </c>
      <c r="AM26" s="60">
        <f t="shared" si="5"/>
        <v>1.2365560520304026</v>
      </c>
      <c r="AN26" s="60">
        <f t="shared" si="5"/>
        <v>1.1384228392185811</v>
      </c>
      <c r="AO26" s="60">
        <f t="shared" si="5"/>
        <v>0.9340681369997574</v>
      </c>
      <c r="AP26" s="54"/>
      <c r="AQ26" s="54"/>
      <c r="AR26" s="54"/>
      <c r="AS26" s="54"/>
    </row>
    <row r="27" spans="4:45" ht="12.75" customHeight="1">
      <c r="D27" s="77" t="s">
        <v>87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34"/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4"/>
      <c r="AD27" s="34"/>
      <c r="AE27" s="34"/>
      <c r="AF27" s="34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50"/>
    </row>
    <row r="28" spans="4:45" ht="12.75">
      <c r="D28" s="2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4"/>
      <c r="AD28" s="34"/>
      <c r="AE28" s="34"/>
      <c r="AF28" s="34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50"/>
    </row>
    <row r="29" spans="4:32" ht="12.75">
      <c r="D29" s="29">
        <v>14</v>
      </c>
      <c r="E29" s="34">
        <v>830</v>
      </c>
      <c r="F29" s="34">
        <v>579</v>
      </c>
      <c r="G29" s="34">
        <v>1312</v>
      </c>
      <c r="H29" s="34">
        <v>1310</v>
      </c>
      <c r="I29" s="34">
        <v>814</v>
      </c>
      <c r="J29" s="34">
        <v>687</v>
      </c>
      <c r="K29" s="34">
        <v>727</v>
      </c>
      <c r="L29" s="34">
        <v>654</v>
      </c>
      <c r="M29" s="34">
        <v>564</v>
      </c>
      <c r="N29" s="34">
        <v>856</v>
      </c>
      <c r="O29" s="34">
        <v>884</v>
      </c>
      <c r="P29" s="35">
        <v>855</v>
      </c>
      <c r="Q29" s="34">
        <v>755</v>
      </c>
      <c r="R29" s="34">
        <v>624</v>
      </c>
      <c r="S29" s="34">
        <v>871</v>
      </c>
      <c r="T29" s="34">
        <v>1075</v>
      </c>
      <c r="U29" s="34">
        <v>782</v>
      </c>
      <c r="V29" s="34">
        <v>628</v>
      </c>
      <c r="W29" s="34">
        <v>694</v>
      </c>
      <c r="X29" s="34">
        <v>578</v>
      </c>
      <c r="Y29" s="34">
        <v>671</v>
      </c>
      <c r="Z29" s="34">
        <v>668</v>
      </c>
      <c r="AA29" s="34">
        <v>843</v>
      </c>
      <c r="AB29" s="35">
        <v>699</v>
      </c>
      <c r="AC29" s="34">
        <v>684</v>
      </c>
      <c r="AD29" s="34">
        <v>638</v>
      </c>
      <c r="AE29" s="34">
        <v>720</v>
      </c>
      <c r="AF29" s="34">
        <v>1055</v>
      </c>
    </row>
    <row r="31" spans="4:27" ht="12.75">
      <c r="D31" s="51">
        <v>27</v>
      </c>
      <c r="E31" s="42">
        <v>857</v>
      </c>
      <c r="F31" s="42">
        <v>786</v>
      </c>
      <c r="G31" s="42">
        <v>1476</v>
      </c>
      <c r="H31" s="42">
        <v>1216</v>
      </c>
      <c r="I31" s="42">
        <v>653</v>
      </c>
      <c r="J31" s="42">
        <v>488</v>
      </c>
      <c r="K31" s="42">
        <v>568</v>
      </c>
      <c r="L31" s="42">
        <v>543</v>
      </c>
      <c r="M31" s="42">
        <v>502</v>
      </c>
      <c r="N31" s="42">
        <v>647</v>
      </c>
      <c r="O31" s="42">
        <v>832</v>
      </c>
      <c r="P31" s="42">
        <v>858</v>
      </c>
      <c r="Q31" s="42">
        <v>892</v>
      </c>
      <c r="R31" s="42">
        <v>727</v>
      </c>
      <c r="S31" s="42">
        <v>1009</v>
      </c>
      <c r="T31" s="40">
        <v>1217.2723233697666</v>
      </c>
      <c r="U31" s="40">
        <v>653.6832460201132</v>
      </c>
      <c r="V31" s="40">
        <v>488.5106034576036</v>
      </c>
      <c r="W31" s="40">
        <v>568.5943089424568</v>
      </c>
      <c r="X31" s="40">
        <v>543.5681509784401</v>
      </c>
      <c r="Y31" s="40">
        <v>502.5252519174529</v>
      </c>
      <c r="Z31" s="37">
        <v>0.9702994473791543</v>
      </c>
      <c r="AA31" t="s">
        <v>85</v>
      </c>
    </row>
    <row r="32" spans="4:27" ht="12.75">
      <c r="D32" s="29">
        <v>27</v>
      </c>
      <c r="E32" s="38">
        <v>359020</v>
      </c>
      <c r="F32" s="38">
        <v>347830</v>
      </c>
      <c r="G32" s="38">
        <v>629305</v>
      </c>
      <c r="H32" s="38">
        <v>554050</v>
      </c>
      <c r="I32" s="38">
        <v>312130</v>
      </c>
      <c r="J32" s="38">
        <v>249365</v>
      </c>
      <c r="K32" s="38">
        <v>282720</v>
      </c>
      <c r="L32" s="38">
        <v>271730</v>
      </c>
      <c r="M32" s="38">
        <v>263235</v>
      </c>
      <c r="N32" s="38">
        <v>323735</v>
      </c>
      <c r="O32" s="38">
        <v>390815</v>
      </c>
      <c r="P32" s="39">
        <v>376765</v>
      </c>
      <c r="Q32" s="38">
        <v>405120</v>
      </c>
      <c r="R32" s="38">
        <v>355395</v>
      </c>
      <c r="S32" s="38">
        <v>449360</v>
      </c>
      <c r="T32" s="40">
        <v>449360</v>
      </c>
      <c r="U32" s="40">
        <v>449360</v>
      </c>
      <c r="V32" s="40">
        <v>449360</v>
      </c>
      <c r="W32" s="40">
        <v>449360</v>
      </c>
      <c r="X32" s="40">
        <v>449360</v>
      </c>
      <c r="Y32" s="40">
        <v>449360</v>
      </c>
      <c r="Z32" s="37">
        <v>0.8234958865772456</v>
      </c>
      <c r="AA32" t="s">
        <v>86</v>
      </c>
    </row>
    <row r="33" spans="33:41" ht="12.75">
      <c r="AG33">
        <v>1</v>
      </c>
      <c r="AH33">
        <v>2</v>
      </c>
      <c r="AI33">
        <v>3</v>
      </c>
      <c r="AJ33">
        <v>4</v>
      </c>
      <c r="AK33">
        <v>5</v>
      </c>
      <c r="AL33">
        <v>6</v>
      </c>
      <c r="AM33">
        <v>7</v>
      </c>
      <c r="AN33">
        <v>8</v>
      </c>
      <c r="AO33">
        <v>9</v>
      </c>
    </row>
    <row r="34" spans="4:43" ht="12.75">
      <c r="D34" s="29">
        <v>14</v>
      </c>
      <c r="E34" s="38">
        <v>830</v>
      </c>
      <c r="F34" s="38">
        <v>579</v>
      </c>
      <c r="G34" s="38">
        <v>1312</v>
      </c>
      <c r="H34" s="38">
        <v>1310</v>
      </c>
      <c r="I34" s="38">
        <v>814</v>
      </c>
      <c r="J34" s="38">
        <v>687</v>
      </c>
      <c r="K34" s="38">
        <v>727</v>
      </c>
      <c r="L34" s="38">
        <v>654</v>
      </c>
      <c r="M34" s="38">
        <v>564</v>
      </c>
      <c r="N34" s="38">
        <v>856</v>
      </c>
      <c r="O34" s="38">
        <v>884</v>
      </c>
      <c r="P34" s="39">
        <v>855</v>
      </c>
      <c r="Q34" s="38">
        <v>755</v>
      </c>
      <c r="R34" s="38">
        <v>624</v>
      </c>
      <c r="S34" s="38">
        <v>871</v>
      </c>
      <c r="T34" s="38">
        <v>1075</v>
      </c>
      <c r="U34" s="38">
        <v>782</v>
      </c>
      <c r="V34" s="38">
        <v>628</v>
      </c>
      <c r="W34" s="38">
        <v>694</v>
      </c>
      <c r="X34" s="38">
        <v>578</v>
      </c>
      <c r="Y34" s="38">
        <v>671</v>
      </c>
      <c r="Z34" s="38">
        <v>668</v>
      </c>
      <c r="AA34" s="38">
        <v>843</v>
      </c>
      <c r="AB34" s="39">
        <v>699</v>
      </c>
      <c r="AC34" s="38">
        <v>684</v>
      </c>
      <c r="AD34" s="38">
        <v>638</v>
      </c>
      <c r="AE34" s="38">
        <v>720</v>
      </c>
      <c r="AF34" s="38">
        <v>1055</v>
      </c>
      <c r="AG34" s="40">
        <v>758.5539920067736</v>
      </c>
      <c r="AH34" s="40">
        <v>629.452164925726</v>
      </c>
      <c r="AI34" s="40">
        <v>687.1927745564416</v>
      </c>
      <c r="AJ34" s="40">
        <v>600.2689752732296</v>
      </c>
      <c r="AK34" s="40">
        <v>610.6823938151795</v>
      </c>
      <c r="AL34" s="40">
        <v>756.293478865894</v>
      </c>
      <c r="AM34" s="40">
        <v>867.6880093878134</v>
      </c>
      <c r="AN34" s="40">
        <v>788.5873272800525</v>
      </c>
      <c r="AO34" s="40">
        <v>719.2191850504677</v>
      </c>
      <c r="AP34" s="37">
        <v>0.9281437859258123</v>
      </c>
      <c r="AQ34" t="s">
        <v>88</v>
      </c>
    </row>
    <row r="35" spans="4:43" ht="12.75">
      <c r="D35" s="29">
        <v>14</v>
      </c>
      <c r="E35" s="38">
        <v>305770</v>
      </c>
      <c r="F35" s="38">
        <v>245550</v>
      </c>
      <c r="G35" s="38">
        <v>532650</v>
      </c>
      <c r="H35" s="38">
        <v>592270</v>
      </c>
      <c r="I35" s="38">
        <v>380140</v>
      </c>
      <c r="J35" s="38">
        <v>350280</v>
      </c>
      <c r="K35" s="38">
        <v>372965</v>
      </c>
      <c r="L35" s="38">
        <v>331190</v>
      </c>
      <c r="M35" s="38">
        <v>295760</v>
      </c>
      <c r="N35" s="38">
        <v>402805</v>
      </c>
      <c r="O35" s="38">
        <v>375450</v>
      </c>
      <c r="P35" s="39">
        <v>384680</v>
      </c>
      <c r="Q35" s="38">
        <v>349260</v>
      </c>
      <c r="R35" s="38">
        <v>295730</v>
      </c>
      <c r="S35" s="38">
        <v>409284</v>
      </c>
      <c r="T35" s="38">
        <v>551972</v>
      </c>
      <c r="U35" s="38">
        <v>422160</v>
      </c>
      <c r="V35" s="38">
        <v>320639</v>
      </c>
      <c r="W35" s="38">
        <v>391715</v>
      </c>
      <c r="X35" s="38">
        <v>317980</v>
      </c>
      <c r="Y35" s="38">
        <v>389500</v>
      </c>
      <c r="Z35" s="38">
        <v>332684</v>
      </c>
      <c r="AA35" s="38">
        <v>421942</v>
      </c>
      <c r="AB35" s="39">
        <v>338020</v>
      </c>
      <c r="AC35" s="38">
        <v>321929</v>
      </c>
      <c r="AD35" s="38">
        <v>324967</v>
      </c>
      <c r="AE35" s="38">
        <v>336866</v>
      </c>
      <c r="AF35" s="38">
        <v>540453</v>
      </c>
      <c r="AG35" s="40">
        <v>387303.5345906255</v>
      </c>
      <c r="AH35" s="40">
        <v>354750.23307589954</v>
      </c>
      <c r="AI35" s="40">
        <v>424443.1192056614</v>
      </c>
      <c r="AJ35" s="40">
        <v>341371.59005127416</v>
      </c>
      <c r="AK35" s="40">
        <v>332714.5250753923</v>
      </c>
      <c r="AL35" s="40">
        <v>350190.37685925874</v>
      </c>
      <c r="AM35" s="40">
        <v>408815.8673578516</v>
      </c>
      <c r="AN35" s="40">
        <v>355253.1130044693</v>
      </c>
      <c r="AO35" s="40">
        <v>332979.0753021782</v>
      </c>
      <c r="AP35" s="37">
        <v>0.9233534243016837</v>
      </c>
      <c r="AQ35" t="s">
        <v>89</v>
      </c>
    </row>
    <row r="36" spans="36:42" ht="12.75">
      <c r="AJ36">
        <v>1</v>
      </c>
      <c r="AK36">
        <v>2</v>
      </c>
      <c r="AL36">
        <v>3</v>
      </c>
      <c r="AM36">
        <v>4</v>
      </c>
      <c r="AN36">
        <v>5</v>
      </c>
      <c r="AO36">
        <v>6</v>
      </c>
      <c r="AP36">
        <v>7</v>
      </c>
    </row>
    <row r="37" spans="4:44" ht="12.75">
      <c r="D37" s="29">
        <v>17</v>
      </c>
      <c r="E37" s="38">
        <v>1299</v>
      </c>
      <c r="F37" s="38">
        <v>1105</v>
      </c>
      <c r="G37" s="38">
        <v>1945</v>
      </c>
      <c r="H37" s="38">
        <v>1760</v>
      </c>
      <c r="I37" s="38">
        <v>1254</v>
      </c>
      <c r="J37" s="38">
        <v>1018</v>
      </c>
      <c r="K37" s="38">
        <v>1212</v>
      </c>
      <c r="L37" s="38">
        <v>1128</v>
      </c>
      <c r="M37" s="38">
        <v>887</v>
      </c>
      <c r="N37" s="38">
        <v>1219</v>
      </c>
      <c r="O37" s="38">
        <v>1304</v>
      </c>
      <c r="P37" s="39">
        <v>1383</v>
      </c>
      <c r="Q37" s="38">
        <v>1292</v>
      </c>
      <c r="R37" s="38">
        <v>1015</v>
      </c>
      <c r="S37" s="38">
        <v>1507</v>
      </c>
      <c r="T37" s="38">
        <v>1600</v>
      </c>
      <c r="U37" s="38">
        <v>1128</v>
      </c>
      <c r="V37" s="38">
        <v>913</v>
      </c>
      <c r="W37" s="38">
        <v>1000</v>
      </c>
      <c r="X37" s="38">
        <v>749</v>
      </c>
      <c r="Y37" s="38">
        <v>850</v>
      </c>
      <c r="Z37" s="38">
        <v>806</v>
      </c>
      <c r="AA37" s="38">
        <v>1123</v>
      </c>
      <c r="AB37" s="39">
        <v>959</v>
      </c>
      <c r="AC37" s="38">
        <v>1089</v>
      </c>
      <c r="AD37" s="38">
        <v>1142</v>
      </c>
      <c r="AE37" s="38">
        <v>1240</v>
      </c>
      <c r="AF37" s="38">
        <v>1667</v>
      </c>
      <c r="AG37" s="38">
        <v>1199</v>
      </c>
      <c r="AH37" s="38">
        <v>1140</v>
      </c>
      <c r="AI37" s="38">
        <v>880</v>
      </c>
      <c r="AJ37" s="40">
        <v>701.347438182513</v>
      </c>
      <c r="AK37" s="40">
        <v>634.9671340829976</v>
      </c>
      <c r="AL37" s="40">
        <v>741.3110583088874</v>
      </c>
      <c r="AM37" s="40">
        <v>959.5516654338306</v>
      </c>
      <c r="AN37" s="40">
        <v>1024.2619674417829</v>
      </c>
      <c r="AO37" s="40">
        <v>1227.3437514868424</v>
      </c>
      <c r="AP37" s="40">
        <v>1231.4962516313815</v>
      </c>
      <c r="AQ37" s="37">
        <v>0.9141902429236323</v>
      </c>
      <c r="AR37" t="s">
        <v>90</v>
      </c>
    </row>
    <row r="38" spans="4:44" ht="12.75">
      <c r="D38" s="29">
        <v>17</v>
      </c>
      <c r="E38" s="38">
        <v>661506</v>
      </c>
      <c r="F38" s="38">
        <v>594040</v>
      </c>
      <c r="G38" s="38">
        <v>961040</v>
      </c>
      <c r="H38" s="38">
        <v>983205</v>
      </c>
      <c r="I38" s="38">
        <v>712590</v>
      </c>
      <c r="J38" s="38">
        <v>609440</v>
      </c>
      <c r="K38" s="38">
        <v>696708</v>
      </c>
      <c r="L38" s="38">
        <v>660336</v>
      </c>
      <c r="M38" s="38">
        <v>506965</v>
      </c>
      <c r="N38" s="38">
        <v>708096</v>
      </c>
      <c r="O38" s="38">
        <v>693464</v>
      </c>
      <c r="P38" s="39">
        <v>722630</v>
      </c>
      <c r="Q38" s="38">
        <v>693880</v>
      </c>
      <c r="R38" s="38">
        <v>546296</v>
      </c>
      <c r="S38" s="38">
        <v>815808</v>
      </c>
      <c r="T38" s="38">
        <v>915161</v>
      </c>
      <c r="U38" s="38">
        <v>690207</v>
      </c>
      <c r="V38" s="38">
        <v>541636</v>
      </c>
      <c r="W38" s="38">
        <v>585609</v>
      </c>
      <c r="X38" s="38">
        <v>465856</v>
      </c>
      <c r="Y38" s="38">
        <v>515040</v>
      </c>
      <c r="Z38" s="38">
        <v>494928</v>
      </c>
      <c r="AA38" s="38">
        <v>646633</v>
      </c>
      <c r="AB38" s="39">
        <v>543503</v>
      </c>
      <c r="AC38" s="38">
        <v>583558.6</v>
      </c>
      <c r="AD38" s="38">
        <v>634096.6</v>
      </c>
      <c r="AE38" s="38">
        <v>674104.4</v>
      </c>
      <c r="AF38" s="38">
        <v>995461.9</v>
      </c>
      <c r="AG38" s="38">
        <v>719897.9</v>
      </c>
      <c r="AH38" s="38">
        <v>703999.9</v>
      </c>
      <c r="AI38" s="38">
        <v>558818</v>
      </c>
      <c r="AJ38" s="40">
        <v>498366.927813295</v>
      </c>
      <c r="AK38" s="40">
        <v>464711.0723877042</v>
      </c>
      <c r="AL38" s="40">
        <v>551140.437461033</v>
      </c>
      <c r="AM38" s="40">
        <v>635040.7645145447</v>
      </c>
      <c r="AN38" s="40">
        <v>613135.3282237637</v>
      </c>
      <c r="AO38" s="40">
        <v>752232.535262408</v>
      </c>
      <c r="AP38" s="40">
        <v>638956.5961917994</v>
      </c>
      <c r="AQ38" s="37">
        <v>0.9239771152439399</v>
      </c>
      <c r="AR38" t="s">
        <v>91</v>
      </c>
    </row>
    <row r="39" spans="33:41" ht="12.75">
      <c r="AG39">
        <v>1</v>
      </c>
      <c r="AH39">
        <v>2</v>
      </c>
      <c r="AI39">
        <v>3</v>
      </c>
      <c r="AJ39">
        <v>4</v>
      </c>
      <c r="AK39">
        <v>5</v>
      </c>
      <c r="AL39">
        <v>6</v>
      </c>
      <c r="AM39">
        <v>7</v>
      </c>
      <c r="AN39">
        <v>8</v>
      </c>
      <c r="AO39">
        <v>9</v>
      </c>
    </row>
    <row r="40" spans="4:43" ht="12.75">
      <c r="D40" s="29">
        <v>30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8">
        <v>984</v>
      </c>
      <c r="AB40" s="39">
        <v>846</v>
      </c>
      <c r="AC40" s="38">
        <v>318</v>
      </c>
      <c r="AD40" s="38">
        <v>757</v>
      </c>
      <c r="AE40" s="38">
        <v>896</v>
      </c>
      <c r="AF40" s="38">
        <v>742</v>
      </c>
      <c r="AG40" s="40">
        <v>781.07946</v>
      </c>
      <c r="AH40" s="40">
        <v>781.07946</v>
      </c>
      <c r="AI40" s="40">
        <v>781.07946</v>
      </c>
      <c r="AJ40" s="40">
        <v>781.07946</v>
      </c>
      <c r="AK40" s="40">
        <v>781.07946</v>
      </c>
      <c r="AL40" s="40">
        <v>781.07946</v>
      </c>
      <c r="AM40" s="40">
        <v>781.07946</v>
      </c>
      <c r="AN40" s="40">
        <v>781.07946</v>
      </c>
      <c r="AO40" s="40">
        <v>781.07946</v>
      </c>
      <c r="AP40" s="37">
        <v>0.6064354876601314</v>
      </c>
      <c r="AQ40" t="s">
        <v>92</v>
      </c>
    </row>
    <row r="41" spans="4:43" ht="12.75">
      <c r="D41" s="29">
        <v>30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8">
        <v>363493</v>
      </c>
      <c r="AB41" s="39">
        <v>310758</v>
      </c>
      <c r="AC41" s="38">
        <v>114005</v>
      </c>
      <c r="AD41" s="38">
        <v>290155</v>
      </c>
      <c r="AE41" s="38">
        <v>330859</v>
      </c>
      <c r="AF41" s="38">
        <v>299430</v>
      </c>
      <c r="AG41" s="40">
        <v>306204.0736</v>
      </c>
      <c r="AH41" s="40">
        <v>306204.0736</v>
      </c>
      <c r="AI41" s="40">
        <v>306204.0736</v>
      </c>
      <c r="AJ41" s="40">
        <v>306204.0736</v>
      </c>
      <c r="AK41" s="40">
        <v>306204.0736</v>
      </c>
      <c r="AL41" s="40">
        <v>306204.0736</v>
      </c>
      <c r="AM41" s="40">
        <v>306204.0736</v>
      </c>
      <c r="AN41" s="40">
        <v>306204.0736</v>
      </c>
      <c r="AO41" s="40">
        <v>306204.0736</v>
      </c>
      <c r="AP41" s="37">
        <v>0.5946143104581685</v>
      </c>
      <c r="AQ41" t="s">
        <v>93</v>
      </c>
    </row>
    <row r="42" spans="33:36" ht="12.75">
      <c r="AG42">
        <v>1</v>
      </c>
      <c r="AH42">
        <v>2</v>
      </c>
      <c r="AI42">
        <v>3</v>
      </c>
      <c r="AJ42" s="52">
        <v>4</v>
      </c>
    </row>
    <row r="43" spans="4:38" ht="12.75">
      <c r="D43" s="29">
        <v>150</v>
      </c>
      <c r="E43" s="38">
        <v>1414</v>
      </c>
      <c r="F43" s="38">
        <v>1268</v>
      </c>
      <c r="G43" s="38">
        <v>2538</v>
      </c>
      <c r="H43" s="38">
        <v>2057</v>
      </c>
      <c r="I43" s="38">
        <v>1300</v>
      </c>
      <c r="J43" s="38">
        <v>1032</v>
      </c>
      <c r="K43" s="38">
        <v>1201</v>
      </c>
      <c r="L43" s="38">
        <v>1111</v>
      </c>
      <c r="M43" s="38">
        <v>1080</v>
      </c>
      <c r="N43" s="38">
        <v>1353</v>
      </c>
      <c r="O43" s="38">
        <v>1590</v>
      </c>
      <c r="P43" s="39">
        <v>1712</v>
      </c>
      <c r="Q43" s="38">
        <v>1411</v>
      </c>
      <c r="R43" s="38">
        <v>1266</v>
      </c>
      <c r="S43" s="38">
        <v>1960</v>
      </c>
      <c r="T43" s="38">
        <v>2346</v>
      </c>
      <c r="U43" s="38">
        <v>1439</v>
      </c>
      <c r="V43" s="38">
        <v>1216</v>
      </c>
      <c r="W43" s="38">
        <v>1261</v>
      </c>
      <c r="X43" s="38">
        <v>988</v>
      </c>
      <c r="Y43" s="38">
        <v>1158</v>
      </c>
      <c r="Z43" s="38">
        <v>1227</v>
      </c>
      <c r="AA43" s="38">
        <v>1856</v>
      </c>
      <c r="AB43" s="39">
        <v>1694</v>
      </c>
      <c r="AC43" s="38">
        <v>1505</v>
      </c>
      <c r="AD43" s="38">
        <v>1636</v>
      </c>
      <c r="AE43" s="38">
        <v>1893</v>
      </c>
      <c r="AF43" s="38">
        <v>1662</v>
      </c>
      <c r="AG43" s="40">
        <v>1492.1211817394853</v>
      </c>
      <c r="AH43" s="40">
        <v>1236.3255885774925</v>
      </c>
      <c r="AI43" s="40">
        <v>1369.078485378642</v>
      </c>
      <c r="AJ43" s="40">
        <v>1182.757165418833</v>
      </c>
      <c r="AK43" s="37">
        <v>0.9265714484273408</v>
      </c>
      <c r="AL43" t="s">
        <v>94</v>
      </c>
    </row>
    <row r="44" spans="4:38" ht="12.75">
      <c r="D44" s="29">
        <v>150</v>
      </c>
      <c r="E44" s="38">
        <v>1000650</v>
      </c>
      <c r="F44" s="38">
        <v>950615</v>
      </c>
      <c r="G44" s="38">
        <v>1782810</v>
      </c>
      <c r="H44" s="38">
        <v>1507580</v>
      </c>
      <c r="I44" s="38">
        <v>1025870</v>
      </c>
      <c r="J44" s="38">
        <v>832190</v>
      </c>
      <c r="K44" s="38">
        <v>994845</v>
      </c>
      <c r="L44" s="38">
        <v>897570</v>
      </c>
      <c r="M44" s="38">
        <v>839685</v>
      </c>
      <c r="N44" s="38">
        <v>1004205</v>
      </c>
      <c r="O44" s="38">
        <v>1133790</v>
      </c>
      <c r="P44" s="39">
        <v>1177550</v>
      </c>
      <c r="Q44" s="38">
        <v>1043240</v>
      </c>
      <c r="R44" s="38">
        <v>910410</v>
      </c>
      <c r="S44" s="38">
        <v>1374965</v>
      </c>
      <c r="T44" s="38">
        <v>1712910</v>
      </c>
      <c r="U44" s="38">
        <v>1082380</v>
      </c>
      <c r="V44" s="38">
        <v>944155</v>
      </c>
      <c r="W44" s="38">
        <v>1011360</v>
      </c>
      <c r="X44" s="38">
        <v>744575</v>
      </c>
      <c r="Y44" s="38">
        <v>945835</v>
      </c>
      <c r="Z44" s="38">
        <v>996910</v>
      </c>
      <c r="AA44" s="38">
        <v>1378280</v>
      </c>
      <c r="AB44" s="39">
        <v>1243770</v>
      </c>
      <c r="AC44" s="38">
        <v>1250728</v>
      </c>
      <c r="AD44" s="38">
        <v>1412765.4</v>
      </c>
      <c r="AE44" s="38">
        <v>1520837</v>
      </c>
      <c r="AF44" s="38">
        <v>1350114</v>
      </c>
      <c r="AG44" s="40">
        <v>1085437.9661849043</v>
      </c>
      <c r="AH44" s="40">
        <v>891000.1407973997</v>
      </c>
      <c r="AI44" s="40">
        <v>941461.5057647</v>
      </c>
      <c r="AJ44" s="40">
        <v>765891.9288305377</v>
      </c>
      <c r="AK44" s="37">
        <v>0.9180920743902556</v>
      </c>
      <c r="AL44" t="s">
        <v>95</v>
      </c>
    </row>
    <row r="45" spans="4:57" ht="22.5">
      <c r="D45" t="s">
        <v>97</v>
      </c>
      <c r="AT45" s="41" t="s">
        <v>98</v>
      </c>
      <c r="AU45" s="41" t="s">
        <v>99</v>
      </c>
      <c r="AV45" s="41" t="s">
        <v>100</v>
      </c>
      <c r="AW45" s="41" t="s">
        <v>101</v>
      </c>
      <c r="AX45" s="41" t="s">
        <v>102</v>
      </c>
      <c r="AY45" s="41" t="s">
        <v>103</v>
      </c>
      <c r="AZ45" s="41" t="s">
        <v>104</v>
      </c>
      <c r="BA45" s="41" t="s">
        <v>105</v>
      </c>
      <c r="BB45" s="41" t="s">
        <v>106</v>
      </c>
      <c r="BC45" s="41" t="s">
        <v>107</v>
      </c>
      <c r="BD45" s="41" t="s">
        <v>108</v>
      </c>
      <c r="BE45" s="41" t="s">
        <v>109</v>
      </c>
    </row>
    <row r="46" spans="4:57" ht="12.75">
      <c r="D46" s="55" t="s">
        <v>96</v>
      </c>
      <c r="E46" s="56">
        <v>7797</v>
      </c>
      <c r="F46" s="56">
        <v>6814</v>
      </c>
      <c r="G46" s="56">
        <v>13253</v>
      </c>
      <c r="H46" s="56">
        <v>11471</v>
      </c>
      <c r="I46" s="56">
        <v>7626</v>
      </c>
      <c r="J46" s="56">
        <v>6274</v>
      </c>
      <c r="K46" s="56">
        <v>7152</v>
      </c>
      <c r="L46" s="56">
        <v>6662</v>
      </c>
      <c r="M46" s="56">
        <v>5842</v>
      </c>
      <c r="N46" s="56">
        <v>7951</v>
      </c>
      <c r="O46" s="56">
        <v>9041</v>
      </c>
      <c r="P46" s="56">
        <v>9403</v>
      </c>
      <c r="Q46" s="56">
        <v>8619</v>
      </c>
      <c r="R46" s="56">
        <v>7223</v>
      </c>
      <c r="S46" s="56">
        <v>10229</v>
      </c>
      <c r="T46" s="56">
        <v>11665.272323369767</v>
      </c>
      <c r="U46" s="56">
        <v>7707.683246020113</v>
      </c>
      <c r="V46" s="56">
        <v>6203.510603457604</v>
      </c>
      <c r="W46" s="56">
        <v>6853.594308942456</v>
      </c>
      <c r="X46" s="56">
        <v>5676.56815097844</v>
      </c>
      <c r="Y46" s="56">
        <v>6343.525251917453</v>
      </c>
      <c r="Z46" s="56">
        <v>6389</v>
      </c>
      <c r="AA46" s="56">
        <v>8860</v>
      </c>
      <c r="AB46" s="56">
        <v>8439</v>
      </c>
      <c r="AC46" s="56">
        <v>8019</v>
      </c>
      <c r="AD46" s="56">
        <v>8177</v>
      </c>
      <c r="AE46" s="56">
        <v>9078</v>
      </c>
      <c r="AF46" s="56">
        <v>10694</v>
      </c>
      <c r="AG46" s="56">
        <v>8035.675173746258</v>
      </c>
      <c r="AH46" s="56">
        <v>7404.777753503218</v>
      </c>
      <c r="AI46" s="56">
        <v>6477.271259935083</v>
      </c>
      <c r="AJ46" s="56">
        <v>6692.373578874575</v>
      </c>
      <c r="AK46" s="56">
        <v>5016.6495278981765</v>
      </c>
      <c r="AL46" s="56">
        <v>7757.604537174781</v>
      </c>
      <c r="AM46" s="56">
        <v>8282.239674821645</v>
      </c>
      <c r="AN46" s="56">
        <v>6582.849294721836</v>
      </c>
      <c r="AO46" s="56">
        <v>8132.56293653731</v>
      </c>
      <c r="AP46" s="56">
        <v>9976.496251631383</v>
      </c>
      <c r="AQ46" s="56">
        <v>11301</v>
      </c>
      <c r="AR46" s="56">
        <v>9836</v>
      </c>
      <c r="AS46" s="56">
        <v>7228</v>
      </c>
      <c r="AT46" s="40">
        <v>0.6721114261702129</v>
      </c>
      <c r="AU46" s="40">
        <v>0.8116876125405521</v>
      </c>
      <c r="AV46" s="40">
        <v>0.901655789786783</v>
      </c>
      <c r="AW46" s="40">
        <v>0.8696294405945012</v>
      </c>
      <c r="AX46" s="40">
        <v>1.170630316803267</v>
      </c>
      <c r="AY46" s="40">
        <v>1.3482506865168522</v>
      </c>
      <c r="AZ46" s="40">
        <v>1.119584925737742</v>
      </c>
      <c r="BA46" s="40">
        <v>1.0056486059934098</v>
      </c>
      <c r="BB46" s="40">
        <v>0.965609930884401</v>
      </c>
      <c r="BC46" s="40">
        <v>1.3509735546377586</v>
      </c>
      <c r="BD46" s="40">
        <v>1.2067399771341243</v>
      </c>
      <c r="BE46" s="40">
        <v>0.7676875125012992</v>
      </c>
    </row>
    <row r="47" spans="4:57" ht="12.75">
      <c r="D47" s="55" t="s">
        <v>96</v>
      </c>
      <c r="E47" s="56">
        <v>3875185</v>
      </c>
      <c r="F47" s="56">
        <v>3636089</v>
      </c>
      <c r="G47" s="56">
        <v>6617510</v>
      </c>
      <c r="H47" s="56">
        <v>6221001</v>
      </c>
      <c r="I47" s="56">
        <v>4332649</v>
      </c>
      <c r="J47" s="56">
        <v>3687293</v>
      </c>
      <c r="K47" s="56">
        <v>4241630</v>
      </c>
      <c r="L47" s="56">
        <v>3941479</v>
      </c>
      <c r="M47" s="56">
        <v>3451335</v>
      </c>
      <c r="N47" s="56">
        <v>4538783</v>
      </c>
      <c r="O47" s="56">
        <v>4814658</v>
      </c>
      <c r="P47" s="56">
        <v>4899834</v>
      </c>
      <c r="Q47" s="56">
        <v>4645356</v>
      </c>
      <c r="R47" s="56">
        <v>3931388</v>
      </c>
      <c r="S47" s="56">
        <v>5427709</v>
      </c>
      <c r="T47" s="56">
        <v>6638295</v>
      </c>
      <c r="U47" s="56">
        <v>4837695</v>
      </c>
      <c r="V47" s="56">
        <v>4049543</v>
      </c>
      <c r="W47" s="56">
        <v>4415481</v>
      </c>
      <c r="X47" s="56">
        <v>3617981</v>
      </c>
      <c r="Y47" s="56">
        <v>4210200</v>
      </c>
      <c r="Z47" s="56">
        <v>3922078</v>
      </c>
      <c r="AA47" s="56">
        <v>5147503</v>
      </c>
      <c r="AB47" s="56">
        <v>4753348</v>
      </c>
      <c r="AC47" s="56">
        <v>4566036.1</v>
      </c>
      <c r="AD47" s="56">
        <v>4877321.1</v>
      </c>
      <c r="AE47" s="56">
        <v>5200619.4</v>
      </c>
      <c r="AF47" s="56">
        <v>6447784.800000001</v>
      </c>
      <c r="AG47" s="56">
        <v>4929034.100775531</v>
      </c>
      <c r="AH47" s="56">
        <v>4603973.9738733</v>
      </c>
      <c r="AI47" s="56">
        <v>4058928.0249703615</v>
      </c>
      <c r="AJ47" s="56">
        <v>4101983.446695107</v>
      </c>
      <c r="AK47" s="56">
        <v>3232442.5974630965</v>
      </c>
      <c r="AL47" s="56">
        <v>4818777.814320292</v>
      </c>
      <c r="AM47" s="56">
        <v>4894185.631872396</v>
      </c>
      <c r="AN47" s="56">
        <v>5251037.441228233</v>
      </c>
      <c r="AO47" s="56">
        <v>4582822.840564586</v>
      </c>
      <c r="AP47" s="56">
        <v>5532606.196191799</v>
      </c>
      <c r="AQ47" s="56">
        <v>6472451.91</v>
      </c>
      <c r="AR47" s="56">
        <v>5781232.88</v>
      </c>
      <c r="AS47" s="56">
        <v>4425371.8</v>
      </c>
      <c r="AT47" s="40">
        <v>0.738872584205719</v>
      </c>
      <c r="AU47" s="40">
        <v>0.8526934675853189</v>
      </c>
      <c r="AV47" s="40">
        <v>0.8985345349359298</v>
      </c>
      <c r="AW47" s="40">
        <v>0.8860799174871636</v>
      </c>
      <c r="AX47" s="40">
        <v>1.1215922819366246</v>
      </c>
      <c r="AY47" s="40">
        <v>1.2365560520304026</v>
      </c>
      <c r="AZ47" s="40">
        <v>1.1384228392185811</v>
      </c>
      <c r="BA47" s="40">
        <v>0.9340681369997574</v>
      </c>
      <c r="BB47" s="40">
        <v>0.9415072270732796</v>
      </c>
      <c r="BC47" s="40">
        <v>1.287133639515289</v>
      </c>
      <c r="BD47" s="40">
        <v>1.2649710674496637</v>
      </c>
      <c r="BE47" s="40">
        <v>0.8281095203457346</v>
      </c>
    </row>
  </sheetData>
  <sheetProtection/>
  <mergeCells count="1">
    <mergeCell ref="D27:N27"/>
  </mergeCells>
  <hyperlinks>
    <hyperlink ref="D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BF12"/>
  <sheetViews>
    <sheetView zoomScalePageLayoutView="0" workbookViewId="0" topLeftCell="A1">
      <pane xSplit="3" ySplit="2" topLeftCell="A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5.75390625" style="0" bestFit="1" customWidth="1"/>
    <col min="4" max="5" width="8.75390625" style="0" bestFit="1" customWidth="1"/>
    <col min="6" max="7" width="9.75390625" style="0" bestFit="1" customWidth="1"/>
    <col min="8" max="8" width="8.75390625" style="0" bestFit="1" customWidth="1"/>
    <col min="9" max="10" width="9.00390625" style="0" bestFit="1" customWidth="1"/>
    <col min="11" max="17" width="8.75390625" style="0" bestFit="1" customWidth="1"/>
    <col min="18" max="19" width="9.75390625" style="0" bestFit="1" customWidth="1"/>
    <col min="20" max="20" width="8.75390625" style="0" bestFit="1" customWidth="1"/>
    <col min="21" max="22" width="9.00390625" style="0" bestFit="1" customWidth="1"/>
    <col min="23" max="29" width="8.75390625" style="0" bestFit="1" customWidth="1"/>
    <col min="30" max="30" width="8.875" style="0" bestFit="1" customWidth="1"/>
    <col min="31" max="31" width="9.75390625" style="0" bestFit="1" customWidth="1"/>
    <col min="32" max="32" width="8.75390625" style="0" bestFit="1" customWidth="1"/>
    <col min="33" max="34" width="9.00390625" style="0" bestFit="1" customWidth="1"/>
    <col min="35" max="37" width="8.75390625" style="0" bestFit="1" customWidth="1"/>
    <col min="38" max="38" width="9.75390625" style="0" bestFit="1" customWidth="1"/>
    <col min="39" max="40" width="8.75390625" style="0" bestFit="1" customWidth="1"/>
    <col min="41" max="43" width="9.75390625" style="0" bestFit="1" customWidth="1"/>
    <col min="44" max="44" width="9.25390625" style="0" bestFit="1" customWidth="1"/>
    <col min="45" max="56" width="12.00390625" style="0" bestFit="1" customWidth="1"/>
    <col min="57" max="57" width="4.75390625" style="0" bestFit="1" customWidth="1"/>
    <col min="58" max="58" width="45.00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6" ht="12.75">
      <c r="C3" s="29">
        <v>10</v>
      </c>
      <c r="D3" s="34">
        <v>589</v>
      </c>
      <c r="E3" s="34">
        <v>650</v>
      </c>
      <c r="F3" s="34">
        <v>1266</v>
      </c>
      <c r="G3" s="34">
        <v>1105</v>
      </c>
      <c r="H3" s="34">
        <v>789</v>
      </c>
      <c r="I3" s="34">
        <v>757</v>
      </c>
      <c r="J3" s="34">
        <v>880</v>
      </c>
      <c r="K3" s="34">
        <v>716</v>
      </c>
      <c r="L3" s="34">
        <v>731</v>
      </c>
      <c r="M3" s="34">
        <v>946</v>
      </c>
      <c r="N3" s="34">
        <v>1139</v>
      </c>
      <c r="O3" s="34">
        <v>1205</v>
      </c>
      <c r="P3" s="34">
        <v>1118</v>
      </c>
      <c r="Q3" s="34">
        <v>990</v>
      </c>
      <c r="R3" s="34">
        <v>1306</v>
      </c>
      <c r="S3" s="34">
        <v>1490</v>
      </c>
      <c r="T3" s="34">
        <v>911</v>
      </c>
      <c r="U3" s="34">
        <v>827</v>
      </c>
      <c r="V3" s="34">
        <v>886</v>
      </c>
      <c r="W3" s="34">
        <v>775</v>
      </c>
      <c r="X3" s="34">
        <v>896</v>
      </c>
      <c r="Y3" s="34">
        <v>934</v>
      </c>
      <c r="Z3" s="34">
        <v>1182</v>
      </c>
      <c r="AA3" s="34">
        <v>1212</v>
      </c>
      <c r="AB3" s="34">
        <v>1137</v>
      </c>
      <c r="AC3" s="34">
        <v>1226</v>
      </c>
      <c r="AD3" s="34">
        <v>1380</v>
      </c>
      <c r="AE3" s="34">
        <v>1547</v>
      </c>
      <c r="AF3" s="34">
        <v>1102</v>
      </c>
      <c r="AG3" s="34">
        <v>997</v>
      </c>
      <c r="AH3" s="34">
        <v>860</v>
      </c>
      <c r="AI3" s="34">
        <v>931</v>
      </c>
      <c r="AJ3" s="34">
        <v>771</v>
      </c>
      <c r="AK3" s="34">
        <v>1087</v>
      </c>
      <c r="AL3" s="34">
        <v>1036</v>
      </c>
      <c r="AM3" s="34">
        <v>857</v>
      </c>
      <c r="AN3" s="34">
        <v>972</v>
      </c>
      <c r="AO3" s="34">
        <v>1290</v>
      </c>
      <c r="AP3" s="34">
        <v>1417</v>
      </c>
      <c r="AQ3" s="34">
        <v>1095</v>
      </c>
      <c r="AR3" s="34">
        <v>767</v>
      </c>
      <c r="AS3" s="72">
        <f>AVERAGE(AQ3:AR3)*AS$12</f>
        <v>650.0371389342819</v>
      </c>
      <c r="AT3" s="72">
        <f aca="true" t="shared" si="0" ref="AT3:BD11">AVERAGE(AR3:AS3)*AT$12</f>
        <v>669.9758767831012</v>
      </c>
      <c r="AU3" s="72">
        <f t="shared" si="0"/>
        <v>634.6987664761178</v>
      </c>
      <c r="AV3" s="72">
        <f t="shared" si="0"/>
        <v>582.9843806036677</v>
      </c>
      <c r="AW3" s="72">
        <f t="shared" si="0"/>
        <v>744.266683703324</v>
      </c>
      <c r="AX3" s="72">
        <f t="shared" si="0"/>
        <v>900.7419717947018</v>
      </c>
      <c r="AY3" s="72">
        <f t="shared" si="0"/>
        <v>836.5251510439612</v>
      </c>
      <c r="AZ3" s="72">
        <f t="shared" si="0"/>
        <v>825.7495591502966</v>
      </c>
      <c r="BA3" s="72">
        <f t="shared" si="0"/>
        <v>829.2427124323482</v>
      </c>
      <c r="BB3" s="72">
        <f t="shared" si="0"/>
        <v>1121.2458501235972</v>
      </c>
      <c r="BC3" s="72">
        <f t="shared" si="0"/>
        <v>1096.5249074979977</v>
      </c>
      <c r="BD3" s="72">
        <f t="shared" si="0"/>
        <v>766.3591955203709</v>
      </c>
    </row>
    <row r="4" spans="3:56" ht="12.75">
      <c r="C4" s="29">
        <v>11</v>
      </c>
      <c r="D4" s="34">
        <v>1994</v>
      </c>
      <c r="E4" s="34">
        <v>1646</v>
      </c>
      <c r="F4" s="34">
        <v>3317</v>
      </c>
      <c r="G4" s="34">
        <v>2898</v>
      </c>
      <c r="H4" s="34">
        <v>1983</v>
      </c>
      <c r="I4" s="34">
        <v>1536</v>
      </c>
      <c r="J4" s="34">
        <v>1713</v>
      </c>
      <c r="K4" s="34">
        <v>1670</v>
      </c>
      <c r="L4" s="34">
        <v>1322</v>
      </c>
      <c r="M4" s="34">
        <v>1981</v>
      </c>
      <c r="N4" s="34">
        <v>2115</v>
      </c>
      <c r="O4" s="35">
        <v>2177</v>
      </c>
      <c r="P4" s="34">
        <v>2028</v>
      </c>
      <c r="Q4" s="34">
        <v>1697</v>
      </c>
      <c r="R4" s="34">
        <v>2307</v>
      </c>
      <c r="S4" s="34">
        <v>2673</v>
      </c>
      <c r="T4" s="34">
        <v>1888</v>
      </c>
      <c r="U4" s="34">
        <v>1407</v>
      </c>
      <c r="V4" s="34">
        <v>1608</v>
      </c>
      <c r="W4" s="34">
        <v>1348</v>
      </c>
      <c r="X4" s="34">
        <v>1509</v>
      </c>
      <c r="Y4" s="34">
        <v>1469</v>
      </c>
      <c r="Z4" s="34">
        <v>1984</v>
      </c>
      <c r="AA4" s="35">
        <v>1983</v>
      </c>
      <c r="AB4" s="34">
        <v>1838</v>
      </c>
      <c r="AC4" s="34">
        <v>1835</v>
      </c>
      <c r="AD4" s="34">
        <v>1955</v>
      </c>
      <c r="AE4" s="34">
        <v>2441</v>
      </c>
      <c r="AF4" s="34">
        <v>1929</v>
      </c>
      <c r="AG4" s="34">
        <v>1872</v>
      </c>
      <c r="AH4" s="34">
        <v>1458</v>
      </c>
      <c r="AI4" s="34">
        <v>1869</v>
      </c>
      <c r="AJ4" s="34">
        <v>1256</v>
      </c>
      <c r="AK4" s="34">
        <v>2193</v>
      </c>
      <c r="AL4" s="34">
        <v>2141</v>
      </c>
      <c r="AM4" s="35">
        <v>1387</v>
      </c>
      <c r="AN4" s="34">
        <v>2053</v>
      </c>
      <c r="AO4" s="34">
        <v>2158</v>
      </c>
      <c r="AP4" s="34">
        <v>2483</v>
      </c>
      <c r="AQ4" s="36">
        <v>2428</v>
      </c>
      <c r="AR4" s="36">
        <v>1979</v>
      </c>
      <c r="AS4" s="72">
        <f aca="true" t="shared" si="1" ref="AS4:AS11">AVERAGE(AQ4:AR4)*AS$12</f>
        <v>1538.5143239975189</v>
      </c>
      <c r="AT4" s="72">
        <f t="shared" si="0"/>
        <v>1663.082553425334</v>
      </c>
      <c r="AU4" s="72">
        <f t="shared" si="0"/>
        <v>1539.4163274592593</v>
      </c>
      <c r="AV4" s="72">
        <f t="shared" si="0"/>
        <v>1431.0133458196576</v>
      </c>
      <c r="AW4" s="72">
        <f t="shared" si="0"/>
        <v>1815.5723411357942</v>
      </c>
      <c r="AX4" s="72">
        <f t="shared" si="0"/>
        <v>2203.3028052575846</v>
      </c>
      <c r="AY4" s="72">
        <f t="shared" si="0"/>
        <v>2043.6914587818576</v>
      </c>
      <c r="AZ4" s="72">
        <f t="shared" si="0"/>
        <v>2018.6611460844945</v>
      </c>
      <c r="BA4" s="72">
        <f t="shared" si="0"/>
        <v>2026.5460770454222</v>
      </c>
      <c r="BB4" s="72">
        <f t="shared" si="0"/>
        <v>2740.5999953625305</v>
      </c>
      <c r="BC4" s="72">
        <f t="shared" si="0"/>
        <v>2679.9923395739675</v>
      </c>
      <c r="BD4" s="72">
        <f t="shared" si="0"/>
        <v>1873.1064817090607</v>
      </c>
    </row>
    <row r="5" spans="3:56" ht="12.75">
      <c r="C5" s="29">
        <v>12</v>
      </c>
      <c r="D5" s="34">
        <v>814</v>
      </c>
      <c r="E5" s="34">
        <v>780</v>
      </c>
      <c r="F5" s="34">
        <v>1399</v>
      </c>
      <c r="G5" s="34">
        <v>1125</v>
      </c>
      <c r="H5" s="34">
        <v>833</v>
      </c>
      <c r="I5" s="34">
        <v>756</v>
      </c>
      <c r="J5" s="34">
        <v>851</v>
      </c>
      <c r="K5" s="34">
        <v>840</v>
      </c>
      <c r="L5" s="34">
        <v>756</v>
      </c>
      <c r="M5" s="34">
        <v>949</v>
      </c>
      <c r="N5" s="34">
        <v>1177</v>
      </c>
      <c r="O5" s="35">
        <v>1213</v>
      </c>
      <c r="P5" s="34">
        <v>1123</v>
      </c>
      <c r="Q5" s="34">
        <v>904</v>
      </c>
      <c r="R5" s="34">
        <v>1269</v>
      </c>
      <c r="S5" s="34">
        <v>1264</v>
      </c>
      <c r="T5" s="34">
        <v>906</v>
      </c>
      <c r="U5" s="34">
        <v>724</v>
      </c>
      <c r="V5" s="34">
        <v>836</v>
      </c>
      <c r="W5" s="34">
        <v>695</v>
      </c>
      <c r="X5" s="34">
        <v>757</v>
      </c>
      <c r="Y5" s="34">
        <v>639</v>
      </c>
      <c r="Z5" s="34">
        <v>885</v>
      </c>
      <c r="AA5" s="35">
        <v>897</v>
      </c>
      <c r="AB5" s="34">
        <v>853</v>
      </c>
      <c r="AC5" s="34">
        <v>818</v>
      </c>
      <c r="AD5" s="34">
        <v>866</v>
      </c>
      <c r="AE5" s="34">
        <v>1069</v>
      </c>
      <c r="AF5" s="34">
        <v>814</v>
      </c>
      <c r="AG5" s="34">
        <v>792</v>
      </c>
      <c r="AH5" s="34">
        <v>627</v>
      </c>
      <c r="AI5" s="34">
        <v>724</v>
      </c>
      <c r="AJ5" s="34">
        <v>568</v>
      </c>
      <c r="AK5" s="34">
        <v>822</v>
      </c>
      <c r="AL5" s="34">
        <v>844</v>
      </c>
      <c r="AM5" s="35">
        <v>650</v>
      </c>
      <c r="AN5" s="34">
        <v>763</v>
      </c>
      <c r="AO5" s="34">
        <v>914</v>
      </c>
      <c r="AP5" s="34">
        <v>1024</v>
      </c>
      <c r="AQ5" s="36">
        <v>830</v>
      </c>
      <c r="AR5" s="36">
        <v>629</v>
      </c>
      <c r="AS5" s="72">
        <f t="shared" si="1"/>
        <v>509.34703850973</v>
      </c>
      <c r="AT5" s="72">
        <f t="shared" si="0"/>
        <v>538.2110561919247</v>
      </c>
      <c r="AU5" s="72">
        <f t="shared" si="0"/>
        <v>503.6949049762742</v>
      </c>
      <c r="AV5" s="72">
        <f t="shared" si="0"/>
        <v>465.56810508827164</v>
      </c>
      <c r="AW5" s="72">
        <f t="shared" si="0"/>
        <v>592.428471944495</v>
      </c>
      <c r="AX5" s="72">
        <f t="shared" si="0"/>
        <v>718.0117979005935</v>
      </c>
      <c r="AY5" s="72">
        <f t="shared" si="0"/>
        <v>666.3893475590089</v>
      </c>
      <c r="AZ5" s="72">
        <f t="shared" si="0"/>
        <v>658.0269784202878</v>
      </c>
      <c r="BA5" s="72">
        <f t="shared" si="0"/>
        <v>660.6986076425426</v>
      </c>
      <c r="BB5" s="72">
        <f t="shared" si="0"/>
        <v>893.427489791707</v>
      </c>
      <c r="BC5" s="72">
        <f t="shared" si="0"/>
        <v>873.6980097930901</v>
      </c>
      <c r="BD5" s="72">
        <f t="shared" si="0"/>
        <v>610.6369973502946</v>
      </c>
    </row>
    <row r="6" spans="3:56" ht="12.75">
      <c r="C6" s="29">
        <v>14</v>
      </c>
      <c r="D6" s="34">
        <v>830</v>
      </c>
      <c r="E6" s="34">
        <v>579</v>
      </c>
      <c r="F6" s="34">
        <v>1312</v>
      </c>
      <c r="G6" s="34">
        <v>1310</v>
      </c>
      <c r="H6" s="34">
        <v>814</v>
      </c>
      <c r="I6" s="34">
        <v>687</v>
      </c>
      <c r="J6" s="34">
        <v>727</v>
      </c>
      <c r="K6" s="34">
        <v>654</v>
      </c>
      <c r="L6" s="34">
        <v>564</v>
      </c>
      <c r="M6" s="34">
        <v>856</v>
      </c>
      <c r="N6" s="34">
        <v>884</v>
      </c>
      <c r="O6" s="35">
        <v>855</v>
      </c>
      <c r="P6" s="34">
        <v>755</v>
      </c>
      <c r="Q6" s="34">
        <v>624</v>
      </c>
      <c r="R6" s="34">
        <v>871</v>
      </c>
      <c r="S6" s="34">
        <v>1075</v>
      </c>
      <c r="T6" s="34">
        <v>782</v>
      </c>
      <c r="U6" s="34">
        <v>628</v>
      </c>
      <c r="V6" s="34">
        <v>694</v>
      </c>
      <c r="W6" s="34">
        <v>578</v>
      </c>
      <c r="X6" s="34">
        <v>671</v>
      </c>
      <c r="Y6" s="34">
        <v>668</v>
      </c>
      <c r="Z6" s="34">
        <v>843</v>
      </c>
      <c r="AA6" s="35">
        <v>699</v>
      </c>
      <c r="AB6" s="34">
        <v>684</v>
      </c>
      <c r="AC6" s="34">
        <v>638</v>
      </c>
      <c r="AD6" s="34">
        <v>720</v>
      </c>
      <c r="AE6" s="34">
        <v>1055</v>
      </c>
      <c r="AF6" s="46">
        <v>758.5539920067736</v>
      </c>
      <c r="AG6" s="47">
        <v>629.452164925726</v>
      </c>
      <c r="AH6" s="47">
        <v>687.1927745564416</v>
      </c>
      <c r="AI6" s="47">
        <v>600.2689752732296</v>
      </c>
      <c r="AJ6" s="47">
        <v>610.6823938151795</v>
      </c>
      <c r="AK6" s="47">
        <v>756.293478865894</v>
      </c>
      <c r="AL6" s="47">
        <v>867.6880093878134</v>
      </c>
      <c r="AM6" s="48">
        <v>788.5873272800525</v>
      </c>
      <c r="AN6" s="45">
        <v>719.2191850504677</v>
      </c>
      <c r="AO6" s="34">
        <v>1256</v>
      </c>
      <c r="AP6" s="34">
        <v>1485</v>
      </c>
      <c r="AQ6" s="36">
        <v>1322</v>
      </c>
      <c r="AR6" s="36">
        <v>912</v>
      </c>
      <c r="AS6" s="72">
        <f t="shared" si="1"/>
        <v>779.9049239415605</v>
      </c>
      <c r="AT6" s="72">
        <f t="shared" si="0"/>
        <v>799.9335047096203</v>
      </c>
      <c r="AU6" s="72">
        <f t="shared" si="0"/>
        <v>759.6300111870692</v>
      </c>
      <c r="AV6" s="72">
        <f t="shared" si="0"/>
        <v>696.8796205434224</v>
      </c>
      <c r="AW6" s="72">
        <f t="shared" si="0"/>
        <v>890.2411074586173</v>
      </c>
      <c r="AX6" s="72">
        <f t="shared" si="0"/>
        <v>1077.1031136925412</v>
      </c>
      <c r="AY6" s="72">
        <f t="shared" si="0"/>
        <v>1000.4402811216163</v>
      </c>
      <c r="AZ6" s="72">
        <f t="shared" si="0"/>
        <v>987.488060892015</v>
      </c>
      <c r="BA6" s="72">
        <f t="shared" si="0"/>
        <v>991.6983518686146</v>
      </c>
      <c r="BB6" s="72">
        <f t="shared" si="0"/>
        <v>1340.885144923801</v>
      </c>
      <c r="BC6" s="72">
        <f t="shared" si="0"/>
        <v>1311.330890195003</v>
      </c>
      <c r="BD6" s="72">
        <f t="shared" si="0"/>
        <v>916.4834282510079</v>
      </c>
    </row>
    <row r="7" spans="3:56" ht="12.75">
      <c r="C7" s="29">
        <v>17</v>
      </c>
      <c r="D7" s="34">
        <v>1299</v>
      </c>
      <c r="E7" s="34">
        <v>1105</v>
      </c>
      <c r="F7" s="34">
        <v>1945</v>
      </c>
      <c r="G7" s="34">
        <v>1760</v>
      </c>
      <c r="H7" s="34">
        <v>1254</v>
      </c>
      <c r="I7" s="34">
        <v>1018</v>
      </c>
      <c r="J7" s="34">
        <v>1212</v>
      </c>
      <c r="K7" s="34">
        <v>1128</v>
      </c>
      <c r="L7" s="34">
        <v>887</v>
      </c>
      <c r="M7" s="34">
        <v>1219</v>
      </c>
      <c r="N7" s="34">
        <v>1304</v>
      </c>
      <c r="O7" s="35">
        <v>1383</v>
      </c>
      <c r="P7" s="34">
        <v>1292</v>
      </c>
      <c r="Q7" s="34">
        <v>1015</v>
      </c>
      <c r="R7" s="34">
        <v>1507</v>
      </c>
      <c r="S7" s="34">
        <v>1600</v>
      </c>
      <c r="T7" s="34">
        <v>1128</v>
      </c>
      <c r="U7" s="34">
        <v>913</v>
      </c>
      <c r="V7" s="34">
        <v>1000</v>
      </c>
      <c r="W7" s="34">
        <v>749</v>
      </c>
      <c r="X7" s="34">
        <v>850</v>
      </c>
      <c r="Y7" s="34">
        <v>806</v>
      </c>
      <c r="Z7" s="34">
        <v>1123</v>
      </c>
      <c r="AA7" s="35">
        <v>959</v>
      </c>
      <c r="AB7" s="34">
        <v>1089</v>
      </c>
      <c r="AC7" s="34">
        <v>1142</v>
      </c>
      <c r="AD7" s="34">
        <v>1240</v>
      </c>
      <c r="AE7" s="34">
        <v>1667</v>
      </c>
      <c r="AF7" s="34">
        <v>1199</v>
      </c>
      <c r="AG7" s="34">
        <v>1140</v>
      </c>
      <c r="AH7" s="34">
        <v>880</v>
      </c>
      <c r="AI7" s="45">
        <v>701.347438182513</v>
      </c>
      <c r="AJ7" s="46">
        <v>634.9671340829976</v>
      </c>
      <c r="AK7" s="47">
        <v>741.3110583088874</v>
      </c>
      <c r="AL7" s="47">
        <v>959.5516654338306</v>
      </c>
      <c r="AM7" s="47">
        <v>1024.2619674417829</v>
      </c>
      <c r="AN7" s="47">
        <v>1227.3437514868424</v>
      </c>
      <c r="AO7" s="48">
        <v>1231.4962516313815</v>
      </c>
      <c r="AP7" s="34">
        <v>1255</v>
      </c>
      <c r="AQ7" s="36">
        <v>1232</v>
      </c>
      <c r="AR7" s="36">
        <v>957</v>
      </c>
      <c r="AS7" s="72">
        <f t="shared" si="1"/>
        <v>764.1951112390672</v>
      </c>
      <c r="AT7" s="72">
        <f t="shared" si="0"/>
        <v>813.7819200945174</v>
      </c>
      <c r="AU7" s="72">
        <f t="shared" si="0"/>
        <v>758.7349998748072</v>
      </c>
      <c r="AV7" s="72">
        <f t="shared" si="0"/>
        <v>702.667754994422</v>
      </c>
      <c r="AW7" s="72">
        <f t="shared" si="0"/>
        <v>893.2318596425117</v>
      </c>
      <c r="AX7" s="72">
        <f t="shared" si="0"/>
        <v>1083.0609251950734</v>
      </c>
      <c r="AY7" s="72">
        <f t="shared" si="0"/>
        <v>1004.990833828069</v>
      </c>
      <c r="AZ7" s="72">
        <f t="shared" si="0"/>
        <v>992.4828466672626</v>
      </c>
      <c r="BA7" s="72">
        <f t="shared" si="0"/>
        <v>996.4601414363119</v>
      </c>
      <c r="BB7" s="72">
        <f t="shared" si="0"/>
        <v>1347.4951574311306</v>
      </c>
      <c r="BC7" s="72">
        <f t="shared" si="0"/>
        <v>1317.7238854977102</v>
      </c>
      <c r="BD7" s="72">
        <f t="shared" si="0"/>
        <v>920.9766674960467</v>
      </c>
    </row>
    <row r="8" spans="3:56" ht="12.75">
      <c r="C8" s="29">
        <v>27</v>
      </c>
      <c r="D8" s="34">
        <v>857</v>
      </c>
      <c r="E8" s="34">
        <v>786</v>
      </c>
      <c r="F8" s="34">
        <v>1476</v>
      </c>
      <c r="G8" s="34">
        <v>1216</v>
      </c>
      <c r="H8" s="34">
        <v>653</v>
      </c>
      <c r="I8" s="34">
        <v>488</v>
      </c>
      <c r="J8" s="34">
        <v>568</v>
      </c>
      <c r="K8" s="34">
        <v>543</v>
      </c>
      <c r="L8" s="34">
        <v>502</v>
      </c>
      <c r="M8" s="34">
        <v>647</v>
      </c>
      <c r="N8" s="34">
        <v>832</v>
      </c>
      <c r="O8" s="35">
        <v>858</v>
      </c>
      <c r="P8" s="34">
        <v>892</v>
      </c>
      <c r="Q8" s="34">
        <v>727</v>
      </c>
      <c r="R8" s="34">
        <v>1009</v>
      </c>
      <c r="S8" s="45">
        <v>1217.2723233697666</v>
      </c>
      <c r="T8" s="46">
        <v>653.6832460201132</v>
      </c>
      <c r="U8" s="47">
        <v>488.5106034576036</v>
      </c>
      <c r="V8" s="47">
        <v>568.5943089424568</v>
      </c>
      <c r="W8" s="48">
        <v>543.5681509784401</v>
      </c>
      <c r="X8" s="45">
        <v>502.5252519174529</v>
      </c>
      <c r="Y8" s="34">
        <v>646</v>
      </c>
      <c r="Z8" s="34">
        <v>987</v>
      </c>
      <c r="AA8" s="35">
        <v>995</v>
      </c>
      <c r="AB8" s="34">
        <v>913</v>
      </c>
      <c r="AC8" s="34">
        <v>882</v>
      </c>
      <c r="AD8" s="34">
        <v>1024</v>
      </c>
      <c r="AE8" s="34">
        <v>1253</v>
      </c>
      <c r="AF8" s="34">
        <v>741</v>
      </c>
      <c r="AG8" s="34">
        <v>738</v>
      </c>
      <c r="AH8" s="34">
        <v>596</v>
      </c>
      <c r="AI8" s="34">
        <v>684</v>
      </c>
      <c r="AJ8" s="34">
        <v>513</v>
      </c>
      <c r="AK8" s="34">
        <v>965</v>
      </c>
      <c r="AL8" s="34">
        <v>982</v>
      </c>
      <c r="AM8" s="35">
        <v>678</v>
      </c>
      <c r="AN8" s="34">
        <v>982</v>
      </c>
      <c r="AO8" s="34">
        <v>1242</v>
      </c>
      <c r="AP8" s="34">
        <v>1474</v>
      </c>
      <c r="AQ8" s="36">
        <v>1126</v>
      </c>
      <c r="AR8" s="36">
        <v>734</v>
      </c>
      <c r="AS8" s="72">
        <f t="shared" si="1"/>
        <v>649.3389250363932</v>
      </c>
      <c r="AT8" s="72">
        <f t="shared" si="0"/>
        <v>654.0433441896068</v>
      </c>
      <c r="AU8" s="72">
        <f t="shared" si="0"/>
        <v>626.7022435949239</v>
      </c>
      <c r="AV8" s="72">
        <f t="shared" si="0"/>
        <v>572.291856106148</v>
      </c>
      <c r="AW8" s="72">
        <f t="shared" si="0"/>
        <v>732.8436502586325</v>
      </c>
      <c r="AX8" s="72">
        <f t="shared" si="0"/>
        <v>885.7331977926191</v>
      </c>
      <c r="AY8" s="72">
        <f t="shared" si="0"/>
        <v>823.0839623651797</v>
      </c>
      <c r="AZ8" s="72">
        <f t="shared" si="0"/>
        <v>812.2268579878066</v>
      </c>
      <c r="BA8" s="72">
        <f t="shared" si="0"/>
        <v>815.7915006605648</v>
      </c>
      <c r="BB8" s="72">
        <f t="shared" si="0"/>
        <v>1102.9712101397943</v>
      </c>
      <c r="BC8" s="72">
        <f t="shared" si="0"/>
        <v>1078.689280399522</v>
      </c>
      <c r="BD8" s="72">
        <f t="shared" si="0"/>
        <v>753.8811541646094</v>
      </c>
    </row>
    <row r="9" spans="3:56" ht="12.75">
      <c r="C9" s="29">
        <v>30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4"/>
      <c r="Q9" s="34"/>
      <c r="R9" s="34"/>
      <c r="S9" s="34"/>
      <c r="T9" s="34"/>
      <c r="U9" s="34"/>
      <c r="V9" s="34"/>
      <c r="W9" s="34"/>
      <c r="X9" s="34"/>
      <c r="Y9" s="34"/>
      <c r="Z9" s="34">
        <v>984</v>
      </c>
      <c r="AA9" s="35">
        <v>846</v>
      </c>
      <c r="AB9" s="34">
        <v>318</v>
      </c>
      <c r="AC9" s="34">
        <v>757</v>
      </c>
      <c r="AD9" s="34">
        <v>896</v>
      </c>
      <c r="AE9" s="59">
        <v>792.8281649771196</v>
      </c>
      <c r="AF9" s="46">
        <v>625.8772466589675</v>
      </c>
      <c r="AG9" s="46">
        <v>518.5799851262134</v>
      </c>
      <c r="AH9" s="46">
        <v>524.1568528358894</v>
      </c>
      <c r="AI9" s="46">
        <v>501.5051834394537</v>
      </c>
      <c r="AJ9" s="46">
        <v>447.63944173798575</v>
      </c>
      <c r="AK9" s="46">
        <v>574.8971253178216</v>
      </c>
      <c r="AL9" s="46">
        <v>684.930112128527</v>
      </c>
      <c r="AM9" s="46">
        <v>637.2179850714205</v>
      </c>
      <c r="AN9" s="46">
        <v>635.9202945104842</v>
      </c>
      <c r="AO9" s="34">
        <v>984</v>
      </c>
      <c r="AP9" s="34">
        <v>1122</v>
      </c>
      <c r="AQ9" s="36">
        <v>896</v>
      </c>
      <c r="AR9" s="36">
        <v>590</v>
      </c>
      <c r="AS9" s="72">
        <f t="shared" si="1"/>
        <v>518.772926131226</v>
      </c>
      <c r="AT9" s="72">
        <f t="shared" si="0"/>
        <v>524.2284008849709</v>
      </c>
      <c r="AU9" s="72">
        <f t="shared" si="0"/>
        <v>501.503885043409</v>
      </c>
      <c r="AV9" s="72">
        <f t="shared" si="0"/>
        <v>458.34101587450715</v>
      </c>
      <c r="AW9" s="72">
        <f t="shared" si="0"/>
        <v>586.6719786579383</v>
      </c>
      <c r="AX9" s="72">
        <f t="shared" si="0"/>
        <v>709.2004599278454</v>
      </c>
      <c r="AY9" s="72">
        <f t="shared" si="0"/>
        <v>658.9812666325997</v>
      </c>
      <c r="AZ9" s="72">
        <f t="shared" si="0"/>
        <v>650.3176412495199</v>
      </c>
      <c r="BA9" s="72">
        <f t="shared" si="0"/>
        <v>653.1571292629479</v>
      </c>
      <c r="BB9" s="72">
        <f t="shared" si="0"/>
        <v>883.095167435608</v>
      </c>
      <c r="BC9" s="72">
        <f t="shared" si="0"/>
        <v>863.6497233921377</v>
      </c>
      <c r="BD9" s="72">
        <f t="shared" si="0"/>
        <v>603.5943997880381</v>
      </c>
    </row>
    <row r="10" spans="3:56" ht="12.75">
      <c r="C10" s="29">
        <v>150</v>
      </c>
      <c r="D10" s="34">
        <v>1414</v>
      </c>
      <c r="E10" s="34">
        <v>1268</v>
      </c>
      <c r="F10" s="34">
        <v>2538</v>
      </c>
      <c r="G10" s="34">
        <v>2057</v>
      </c>
      <c r="H10" s="34">
        <v>1300</v>
      </c>
      <c r="I10" s="34">
        <v>1032</v>
      </c>
      <c r="J10" s="34">
        <v>1201</v>
      </c>
      <c r="K10" s="34">
        <v>1111</v>
      </c>
      <c r="L10" s="34">
        <v>1080</v>
      </c>
      <c r="M10" s="34">
        <v>1353</v>
      </c>
      <c r="N10" s="34">
        <v>1590</v>
      </c>
      <c r="O10" s="35">
        <v>1712</v>
      </c>
      <c r="P10" s="34">
        <v>1411</v>
      </c>
      <c r="Q10" s="34">
        <v>1266</v>
      </c>
      <c r="R10" s="34">
        <v>1960</v>
      </c>
      <c r="S10" s="34">
        <v>2346</v>
      </c>
      <c r="T10" s="34">
        <v>1439</v>
      </c>
      <c r="U10" s="34">
        <v>1216</v>
      </c>
      <c r="V10" s="34">
        <v>1261</v>
      </c>
      <c r="W10" s="34">
        <v>988</v>
      </c>
      <c r="X10" s="34">
        <v>1158</v>
      </c>
      <c r="Y10" s="34">
        <v>1227</v>
      </c>
      <c r="Z10" s="34">
        <v>1856</v>
      </c>
      <c r="AA10" s="35">
        <v>1694</v>
      </c>
      <c r="AB10" s="34">
        <v>1505</v>
      </c>
      <c r="AC10" s="34">
        <v>1636</v>
      </c>
      <c r="AD10" s="34">
        <v>1893</v>
      </c>
      <c r="AE10" s="34">
        <v>1662</v>
      </c>
      <c r="AF10" s="46">
        <v>1492.1211817394853</v>
      </c>
      <c r="AG10" s="47">
        <v>1236.3255885774925</v>
      </c>
      <c r="AH10" s="48">
        <v>1369.078485378642</v>
      </c>
      <c r="AI10" s="45">
        <v>1182.757165418833</v>
      </c>
      <c r="AJ10" s="34">
        <v>663</v>
      </c>
      <c r="AK10" s="34">
        <v>1193</v>
      </c>
      <c r="AL10" s="34">
        <v>1452</v>
      </c>
      <c r="AM10" s="35">
        <v>1198</v>
      </c>
      <c r="AN10" s="34">
        <v>1416</v>
      </c>
      <c r="AO10" s="34">
        <v>1885</v>
      </c>
      <c r="AP10" s="34">
        <v>2163</v>
      </c>
      <c r="AQ10" s="36">
        <v>1803</v>
      </c>
      <c r="AR10" s="36">
        <v>1250</v>
      </c>
      <c r="AS10" s="72">
        <f t="shared" si="1"/>
        <v>1065.82351512694</v>
      </c>
      <c r="AT10" s="72">
        <f t="shared" si="0"/>
        <v>1094.9225305336556</v>
      </c>
      <c r="AU10" s="72">
        <f t="shared" si="0"/>
        <v>1038.9464600116894</v>
      </c>
      <c r="AV10" s="72">
        <f t="shared" si="0"/>
        <v>953.5038472387058</v>
      </c>
      <c r="AW10" s="72">
        <f t="shared" si="0"/>
        <v>1217.8162982523043</v>
      </c>
      <c r="AX10" s="72">
        <f t="shared" si="0"/>
        <v>1473.5713851307614</v>
      </c>
      <c r="AY10" s="72">
        <f t="shared" si="0"/>
        <v>1368.6332171171834</v>
      </c>
      <c r="AZ10" s="72">
        <f t="shared" si="0"/>
        <v>1350.9431948993038</v>
      </c>
      <c r="BA10" s="72">
        <f t="shared" si="0"/>
        <v>1356.688462344493</v>
      </c>
      <c r="BB10" s="72">
        <f t="shared" si="0"/>
        <v>1834.40177424193</v>
      </c>
      <c r="BC10" s="72">
        <f t="shared" si="0"/>
        <v>1793.9658779159477</v>
      </c>
      <c r="BD10" s="72">
        <f t="shared" si="0"/>
        <v>1253.796365293356</v>
      </c>
    </row>
    <row r="11" spans="3:56" ht="12.75">
      <c r="C11" s="29">
        <v>305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4"/>
      <c r="AC11" s="34"/>
      <c r="AD11" s="34"/>
      <c r="AE11" s="34"/>
      <c r="AF11" s="34"/>
      <c r="AG11" s="34"/>
      <c r="AH11" s="34"/>
      <c r="AI11" s="34">
        <v>585</v>
      </c>
      <c r="AJ11" s="34">
        <v>907</v>
      </c>
      <c r="AK11" s="34">
        <v>1221</v>
      </c>
      <c r="AL11" s="34">
        <v>1188</v>
      </c>
      <c r="AM11" s="34">
        <v>1071</v>
      </c>
      <c r="AN11" s="34">
        <v>1137</v>
      </c>
      <c r="AO11" s="34">
        <v>1537</v>
      </c>
      <c r="AP11" s="34">
        <v>1490</v>
      </c>
      <c r="AQ11" s="36">
        <v>1277</v>
      </c>
      <c r="AR11" s="36">
        <v>1114</v>
      </c>
      <c r="AS11" s="72">
        <f t="shared" si="1"/>
        <v>834.7147149258152</v>
      </c>
      <c r="AT11" s="72">
        <f t="shared" si="0"/>
        <v>921.3533039186659</v>
      </c>
      <c r="AU11" s="72">
        <f t="shared" si="0"/>
        <v>844.366072256506</v>
      </c>
      <c r="AV11" s="72">
        <f t="shared" si="0"/>
        <v>788.9988681529495</v>
      </c>
      <c r="AW11" s="72">
        <f t="shared" si="0"/>
        <v>998.3377945167289</v>
      </c>
      <c r="AX11" s="72">
        <f t="shared" si="0"/>
        <v>1212.980115886856</v>
      </c>
      <c r="AY11" s="72">
        <f t="shared" si="0"/>
        <v>1124.5065749800217</v>
      </c>
      <c r="AZ11" s="72">
        <f t="shared" si="0"/>
        <v>1111.0430739914846</v>
      </c>
      <c r="BA11" s="72">
        <f t="shared" si="0"/>
        <v>1115.2267692706905</v>
      </c>
      <c r="BB11" s="72">
        <f t="shared" si="0"/>
        <v>1508.2824650449575</v>
      </c>
      <c r="BC11" s="72">
        <f t="shared" si="0"/>
        <v>1474.8834090615674</v>
      </c>
      <c r="BD11" s="72">
        <f t="shared" si="0"/>
        <v>1030.8444150629284</v>
      </c>
    </row>
    <row r="12" spans="3:58" ht="12.75">
      <c r="C12" t="s">
        <v>96</v>
      </c>
      <c r="D12" s="40">
        <f>SUM(D3:D11)</f>
        <v>7797</v>
      </c>
      <c r="E12" s="40">
        <f aca="true" t="shared" si="2" ref="E12:AR12">SUM(E3:E11)</f>
        <v>6814</v>
      </c>
      <c r="F12" s="40">
        <f t="shared" si="2"/>
        <v>13253</v>
      </c>
      <c r="G12" s="40">
        <f t="shared" si="2"/>
        <v>11471</v>
      </c>
      <c r="H12" s="40">
        <f t="shared" si="2"/>
        <v>7626</v>
      </c>
      <c r="I12" s="40">
        <f t="shared" si="2"/>
        <v>6274</v>
      </c>
      <c r="J12" s="40">
        <f t="shared" si="2"/>
        <v>7152</v>
      </c>
      <c r="K12" s="40">
        <f t="shared" si="2"/>
        <v>6662</v>
      </c>
      <c r="L12" s="40">
        <f t="shared" si="2"/>
        <v>5842</v>
      </c>
      <c r="M12" s="40">
        <f t="shared" si="2"/>
        <v>7951</v>
      </c>
      <c r="N12" s="40">
        <f t="shared" si="2"/>
        <v>9041</v>
      </c>
      <c r="O12" s="40">
        <f t="shared" si="2"/>
        <v>9403</v>
      </c>
      <c r="P12" s="40">
        <f t="shared" si="2"/>
        <v>8619</v>
      </c>
      <c r="Q12" s="40">
        <f t="shared" si="2"/>
        <v>7223</v>
      </c>
      <c r="R12" s="40">
        <f t="shared" si="2"/>
        <v>10229</v>
      </c>
      <c r="S12" s="40">
        <f t="shared" si="2"/>
        <v>11665.272323369767</v>
      </c>
      <c r="T12" s="40">
        <f t="shared" si="2"/>
        <v>7707.683246020113</v>
      </c>
      <c r="U12" s="40">
        <f t="shared" si="2"/>
        <v>6203.510603457604</v>
      </c>
      <c r="V12" s="40">
        <f t="shared" si="2"/>
        <v>6853.594308942456</v>
      </c>
      <c r="W12" s="40">
        <f t="shared" si="2"/>
        <v>5676.56815097844</v>
      </c>
      <c r="X12" s="40">
        <f t="shared" si="2"/>
        <v>6343.525251917453</v>
      </c>
      <c r="Y12" s="40">
        <f t="shared" si="2"/>
        <v>6389</v>
      </c>
      <c r="Z12" s="40">
        <f t="shared" si="2"/>
        <v>9844</v>
      </c>
      <c r="AA12" s="40">
        <f t="shared" si="2"/>
        <v>9285</v>
      </c>
      <c r="AB12" s="40">
        <f t="shared" si="2"/>
        <v>8337</v>
      </c>
      <c r="AC12" s="40">
        <f t="shared" si="2"/>
        <v>8934</v>
      </c>
      <c r="AD12" s="40">
        <f t="shared" si="2"/>
        <v>9974</v>
      </c>
      <c r="AE12" s="40">
        <f t="shared" si="2"/>
        <v>11486.82816497712</v>
      </c>
      <c r="AF12" s="40">
        <f t="shared" si="2"/>
        <v>8661.552420405225</v>
      </c>
      <c r="AG12" s="40">
        <f t="shared" si="2"/>
        <v>7923.357738629432</v>
      </c>
      <c r="AH12" s="40">
        <f t="shared" si="2"/>
        <v>7001.428112770973</v>
      </c>
      <c r="AI12" s="40">
        <f t="shared" si="2"/>
        <v>7778.878762314029</v>
      </c>
      <c r="AJ12" s="40">
        <f t="shared" si="2"/>
        <v>6371.288969636163</v>
      </c>
      <c r="AK12" s="40">
        <f t="shared" si="2"/>
        <v>9553.501662492603</v>
      </c>
      <c r="AL12" s="40">
        <f t="shared" si="2"/>
        <v>10155.169786950171</v>
      </c>
      <c r="AM12" s="40">
        <f t="shared" si="2"/>
        <v>8291.067279793257</v>
      </c>
      <c r="AN12" s="40">
        <f t="shared" si="2"/>
        <v>9905.483231047794</v>
      </c>
      <c r="AO12" s="40">
        <f t="shared" si="2"/>
        <v>12497.496251631383</v>
      </c>
      <c r="AP12" s="40">
        <f t="shared" si="2"/>
        <v>13913</v>
      </c>
      <c r="AQ12" s="40">
        <f t="shared" si="2"/>
        <v>12009</v>
      </c>
      <c r="AR12" s="40">
        <f t="shared" si="2"/>
        <v>8932</v>
      </c>
      <c r="AS12" s="40">
        <v>0.6982138978885949</v>
      </c>
      <c r="AT12" s="40">
        <v>0.9456010126692562</v>
      </c>
      <c r="AU12" s="40">
        <v>0.9616553153927504</v>
      </c>
      <c r="AV12" s="40">
        <v>0.8936854619130319</v>
      </c>
      <c r="AW12" s="40">
        <v>1.2224307866758344</v>
      </c>
      <c r="AX12" s="40">
        <v>1.3573045763802245</v>
      </c>
      <c r="AY12" s="40">
        <v>1.0170465039780638</v>
      </c>
      <c r="AZ12" s="40">
        <v>0.9506305026955634</v>
      </c>
      <c r="BA12" s="40">
        <v>0.9977204217171068</v>
      </c>
      <c r="BB12" s="40">
        <v>1.3549862067348102</v>
      </c>
      <c r="BC12" s="40">
        <v>1.1243592282962145</v>
      </c>
      <c r="BD12" s="40">
        <v>0.6911076745752008</v>
      </c>
      <c r="BE12" s="37">
        <v>0.8922456017025335</v>
      </c>
      <c r="BF12" t="s">
        <v>117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BF11"/>
  <sheetViews>
    <sheetView zoomScalePageLayoutView="0" workbookViewId="0" topLeftCell="A1">
      <pane xSplit="3" ySplit="2" topLeftCell="A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4.00390625" style="0" bestFit="1" customWidth="1"/>
    <col min="4" max="4" width="6.75390625" style="0" bestFit="1" customWidth="1"/>
    <col min="5" max="5" width="8.00390625" style="0" bestFit="1" customWidth="1"/>
    <col min="6" max="6" width="8.875" style="0" bestFit="1" customWidth="1"/>
    <col min="7" max="7" width="7.00390625" style="0" bestFit="1" customWidth="1"/>
    <col min="8" max="8" width="8.125" style="0" bestFit="1" customWidth="1"/>
    <col min="9" max="10" width="9.00390625" style="0" bestFit="1" customWidth="1"/>
    <col min="11" max="11" width="6.25390625" style="0" bestFit="1" customWidth="1"/>
    <col min="12" max="12" width="8.625" style="0" bestFit="1" customWidth="1"/>
    <col min="13" max="13" width="7.375" style="0" bestFit="1" customWidth="1"/>
    <col min="14" max="14" width="6.75390625" style="0" bestFit="1" customWidth="1"/>
    <col min="15" max="15" width="7.75390625" style="0" bestFit="1" customWidth="1"/>
    <col min="16" max="16" width="6.75390625" style="0" bestFit="1" customWidth="1"/>
    <col min="17" max="17" width="8.00390625" style="0" bestFit="1" customWidth="1"/>
    <col min="18" max="18" width="8.875" style="0" bestFit="1" customWidth="1"/>
    <col min="19" max="19" width="7.00390625" style="0" bestFit="1" customWidth="1"/>
    <col min="20" max="20" width="8.125" style="0" bestFit="1" customWidth="1"/>
    <col min="21" max="22" width="9.00390625" style="0" bestFit="1" customWidth="1"/>
    <col min="23" max="23" width="6.875" style="0" bestFit="1" customWidth="1"/>
    <col min="24" max="24" width="8.625" style="0" bestFit="1" customWidth="1"/>
    <col min="25" max="25" width="7.375" style="0" bestFit="1" customWidth="1"/>
    <col min="26" max="26" width="6.75390625" style="0" bestFit="1" customWidth="1"/>
    <col min="27" max="27" width="7.75390625" style="0" bestFit="1" customWidth="1"/>
    <col min="28" max="28" width="6.75390625" style="0" bestFit="1" customWidth="1"/>
    <col min="29" max="29" width="8.00390625" style="0" bestFit="1" customWidth="1"/>
    <col min="30" max="30" width="8.875" style="0" bestFit="1" customWidth="1"/>
    <col min="31" max="31" width="7.00390625" style="0" bestFit="1" customWidth="1"/>
    <col min="32" max="32" width="8.125" style="0" bestFit="1" customWidth="1"/>
    <col min="33" max="34" width="9.00390625" style="0" bestFit="1" customWidth="1"/>
    <col min="35" max="35" width="6.875" style="0" bestFit="1" customWidth="1"/>
    <col min="36" max="36" width="8.625" style="0" bestFit="1" customWidth="1"/>
    <col min="37" max="37" width="7.375" style="0" bestFit="1" customWidth="1"/>
    <col min="38" max="38" width="6.875" style="0" bestFit="1" customWidth="1"/>
    <col min="39" max="39" width="7.75390625" style="0" bestFit="1" customWidth="1"/>
    <col min="40" max="40" width="6.875" style="0" bestFit="1" customWidth="1"/>
    <col min="41" max="41" width="8.00390625" style="0" bestFit="1" customWidth="1"/>
    <col min="42" max="42" width="6.125" style="0" bestFit="1" customWidth="1"/>
    <col min="43" max="43" width="7.00390625" style="0" bestFit="1" customWidth="1"/>
    <col min="44" max="44" width="9.25390625" style="0" bestFit="1" customWidth="1"/>
    <col min="45" max="47" width="7.125" style="0" bestFit="1" customWidth="1"/>
    <col min="48" max="48" width="8.25390625" style="0" bestFit="1" customWidth="1"/>
    <col min="49" max="49" width="7.25390625" style="0" bestFit="1" customWidth="1"/>
    <col min="50" max="50" width="7.125" style="0" bestFit="1" customWidth="1"/>
    <col min="51" max="51" width="7.625" style="0" bestFit="1" customWidth="1"/>
    <col min="52" max="52" width="7.125" style="0" bestFit="1" customWidth="1"/>
    <col min="53" max="53" width="8.00390625" style="0" bestFit="1" customWidth="1"/>
    <col min="54" max="56" width="7.125" style="0" bestFit="1" customWidth="1"/>
    <col min="57" max="57" width="4.75390625" style="0" bestFit="1" customWidth="1"/>
    <col min="58" max="58" width="65.75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8" ht="12.75">
      <c r="C3" s="29">
        <v>10</v>
      </c>
      <c r="D3" s="61">
        <f>'Объем для прогноза'!B3/'Кол-во для прогноза'!D3</f>
        <v>369.60101867572155</v>
      </c>
      <c r="E3" s="61">
        <f>'Объем для прогноза'!C3/'Кол-во для прогноза'!E3</f>
        <v>393.60769230769233</v>
      </c>
      <c r="F3" s="61">
        <f>'Объем для прогноза'!D3/'Кол-во для прогноза'!F3</f>
        <v>346.3996840442338</v>
      </c>
      <c r="G3" s="61">
        <f>'Объем для прогноза'!E3/'Кол-во для прогноза'!G3</f>
        <v>375.9864253393665</v>
      </c>
      <c r="H3" s="61">
        <f>'Объем для прогноза'!F3/'Кол-во для прогноза'!H3</f>
        <v>407.57287705956907</v>
      </c>
      <c r="I3" s="61">
        <f>'Объем для прогноза'!G3/'Кол-во для прогноза'!I3</f>
        <v>431.7344782034346</v>
      </c>
      <c r="J3" s="61">
        <f>'Объем для прогноза'!H3/'Кол-во для прогноза'!J3</f>
        <v>447.4590909090909</v>
      </c>
      <c r="K3" s="61">
        <f>'Объем для прогноза'!I3/'Кол-во для прогноза'!K3</f>
        <v>436.57262569832403</v>
      </c>
      <c r="L3" s="61">
        <f>'Объем для прогноза'!J3/'Кол-во для прогноза'!L3</f>
        <v>458.25581395348837</v>
      </c>
      <c r="M3" s="61">
        <f>'Объем для прогноза'!K3/'Кол-во для прогноза'!M3</f>
        <v>454.7241014799154</v>
      </c>
      <c r="N3" s="61">
        <f>'Объем для прогноза'!L3/'Кол-во для прогноза'!N3</f>
        <v>427.67427568042143</v>
      </c>
      <c r="O3" s="61">
        <f>'Объем для прогноза'!M3/'Кол-во для прогноза'!O3</f>
        <v>416.66721991701246</v>
      </c>
      <c r="P3" s="61">
        <f>'Объем для прогноза'!N3/'Кол-во для прогноза'!P3</f>
        <v>421.3613595706619</v>
      </c>
      <c r="Q3" s="61">
        <f>'Объем для прогноза'!O3/'Кол-во для прогноза'!Q3</f>
        <v>427.2909090909091</v>
      </c>
      <c r="R3" s="61">
        <f>'Объем для прогноза'!P3/'Кол-во для прогноза'!R3</f>
        <v>417.62557427258804</v>
      </c>
      <c r="S3" s="61">
        <f>'Объем для прогноза'!Q3/'Кол-во для прогноза'!S3</f>
        <v>444.30536912751677</v>
      </c>
      <c r="T3" s="61">
        <f>'Объем для прогноза'!R3/'Кол-во для прогноза'!T3</f>
        <v>471.8715697036224</v>
      </c>
      <c r="U3" s="61">
        <f>'Объем для прогноза'!S3/'Кол-во для прогноза'!U3</f>
        <v>494.7968561064087</v>
      </c>
      <c r="V3" s="61">
        <f>'Объем для прогноза'!T3/'Кол-во для прогноза'!V3</f>
        <v>492.392776523702</v>
      </c>
      <c r="W3" s="61">
        <f>'Объем для прогноза'!U3/'Кол-во для прогноза'!W3</f>
        <v>485.9832258064516</v>
      </c>
      <c r="X3" s="61">
        <f>'Объем для прогноза'!V3/'Кол-во для прогноза'!X3</f>
        <v>516.6741071428571</v>
      </c>
      <c r="Y3" s="61">
        <f>'Объем для прогноза'!W3/'Кол-во для прогноза'!Y3</f>
        <v>495.0085653104925</v>
      </c>
      <c r="Z3" s="61">
        <f>'Объем для прогноза'!X3/'Кол-во для прогноза'!Z3</f>
        <v>480.27072758037224</v>
      </c>
      <c r="AA3" s="61">
        <f>'Объем для прогноза'!Y3/'Кол-во для прогноза'!AA3</f>
        <v>450.42904290429044</v>
      </c>
      <c r="AB3" s="61">
        <f>'Объем для прогноза'!Z3/'Кол-во для прогноза'!AB3</f>
        <v>445.2700087950748</v>
      </c>
      <c r="AC3" s="61">
        <f>'Объем для прогноза'!AA3/'Кол-во для прогноза'!AC3</f>
        <v>452.28955954323004</v>
      </c>
      <c r="AD3" s="61">
        <f>'Объем для прогноза'!AB3/'Кол-во для прогноза'!AD3</f>
        <v>460.51159420289855</v>
      </c>
      <c r="AE3" s="61">
        <f>'Объем для прогноза'!AC3/'Кол-во для прогноза'!AE3</f>
        <v>522.0743374272786</v>
      </c>
      <c r="AF3" s="61">
        <f>'Объем для прогноза'!AD3/'Кол-во для прогноза'!AF3</f>
        <v>548.2341197822142</v>
      </c>
      <c r="AG3" s="61">
        <f>'Объем для прогноза'!AE3/'Кол-во для прогноза'!AG3</f>
        <v>564.5977933801404</v>
      </c>
      <c r="AH3" s="61">
        <f>'Объем для прогноза'!AF3/'Кол-во для прогноза'!AH3</f>
        <v>549.3558139534883</v>
      </c>
      <c r="AI3" s="61">
        <f>'Объем для прогноза'!AG3/'Кол-во для прогноза'!AI3</f>
        <v>540.810955961332</v>
      </c>
      <c r="AJ3" s="61">
        <f>'Объем для прогноза'!AH3/'Кол-во для прогноза'!AJ3</f>
        <v>544.2671854734111</v>
      </c>
      <c r="AK3" s="61">
        <f>'Объем для прогноза'!AI3/'Кол-во для прогноза'!AK3</f>
        <v>538.4765409383625</v>
      </c>
      <c r="AL3" s="61">
        <f>'Объем для прогноза'!AJ3/'Кол-во для прогноза'!AL3</f>
        <v>489.50482625482624</v>
      </c>
      <c r="AM3" s="61">
        <f>'Объем для прогноза'!AK3/'Кол-во для прогноза'!AM3</f>
        <v>736.4994165694283</v>
      </c>
      <c r="AN3" s="61">
        <f>'Объем для прогноза'!AL3/'Кол-во для прогноза'!AN3</f>
        <v>511.50205761316874</v>
      </c>
      <c r="AO3" s="61">
        <f>'Объем для прогноза'!AM3/'Кол-во для прогноза'!AO3</f>
        <v>499.30232558139534</v>
      </c>
      <c r="AP3" s="61">
        <f>'Объем для прогноза'!AN3/'Кол-во для прогноза'!AP3</f>
        <v>506.1044460127029</v>
      </c>
      <c r="AQ3" s="61">
        <f>'Объем для прогноза'!AO3/'Кол-во для прогноза'!AQ3</f>
        <v>518.4997260273972</v>
      </c>
      <c r="AR3" s="61">
        <f>'Объем для прогноза'!AP3/'Кол-во для прогноза'!AR3</f>
        <v>546.4341590612777</v>
      </c>
      <c r="AS3" s="40">
        <v>588.048554833855</v>
      </c>
      <c r="AT3" s="40">
        <v>584.514316671549</v>
      </c>
      <c r="AU3" s="40">
        <v>570.8683641591566</v>
      </c>
      <c r="AV3" s="40">
        <v>590.2320604439074</v>
      </c>
      <c r="AW3" s="40">
        <v>575.7506403680039</v>
      </c>
      <c r="AX3" s="40">
        <v>538.793710748537</v>
      </c>
      <c r="AY3" s="40">
        <v>610.6008892559277</v>
      </c>
      <c r="AZ3" s="40">
        <v>562.5286998611257</v>
      </c>
      <c r="BA3" s="40">
        <v>553.0161707620629</v>
      </c>
      <c r="BB3" s="40">
        <v>525.8629791729119</v>
      </c>
      <c r="BC3" s="40">
        <v>559.2089840230269</v>
      </c>
      <c r="BD3" s="40">
        <v>588.5603566055275</v>
      </c>
      <c r="BE3" s="37">
        <v>0.954671291908289</v>
      </c>
      <c r="BF3" t="s">
        <v>111</v>
      </c>
    </row>
    <row r="4" spans="3:58" ht="12.75">
      <c r="C4" s="29">
        <v>11</v>
      </c>
      <c r="D4" s="61">
        <f>'Объем для прогноза'!B4/'Кол-во для прогноза'!D4</f>
        <v>506.33901705115346</v>
      </c>
      <c r="E4" s="61">
        <f>'Объем для прогноза'!C4/'Кол-во для прогноза'!E4</f>
        <v>538.7970838396112</v>
      </c>
      <c r="F4" s="61">
        <f>'Объем для прогноза'!D4/'Кол-во для прогноза'!F4</f>
        <v>516.7289719626168</v>
      </c>
      <c r="G4" s="61">
        <f>'Объем для прогноза'!E4/'Кол-во для прогноза'!G4</f>
        <v>569.2028985507246</v>
      </c>
      <c r="H4" s="61">
        <f>'Объем для прогноза'!F4/'Кол-во для прогноза'!H4</f>
        <v>586.5506807866868</v>
      </c>
      <c r="I4" s="61">
        <f>'Объем для прогноза'!G4/'Кол-во для прогноза'!I4</f>
        <v>611.8684895833334</v>
      </c>
      <c r="J4" s="61">
        <f>'Объем для прогноза'!H4/'Кол-во для прогноза'!J4</f>
        <v>634.4255691768826</v>
      </c>
      <c r="K4" s="61">
        <f>'Объем для прогноза'!I4/'Кол-во для прогноза'!K4</f>
        <v>638.2473053892215</v>
      </c>
      <c r="L4" s="61">
        <f>'Объем для прогноза'!J4/'Кол-во для прогноза'!L4</f>
        <v>641.6944024205749</v>
      </c>
      <c r="M4" s="61">
        <f>'Объем для прогноза'!K4/'Кол-во для прогноза'!M4</f>
        <v>614.8107016658254</v>
      </c>
      <c r="N4" s="61">
        <f>'Объем для прогноза'!L4/'Кол-во для прогноза'!N4</f>
        <v>573.9290780141844</v>
      </c>
      <c r="O4" s="62">
        <f>'Объем для прогноза'!M4/'Кол-во для прогноза'!O4</f>
        <v>561.0748736793753</v>
      </c>
      <c r="P4" s="61">
        <f>'Объем для прогноза'!N4/'Кол-во для прогноза'!P4</f>
        <v>591.3954635108481</v>
      </c>
      <c r="Q4" s="61">
        <f>'Объем для прогноза'!O4/'Кол-во для прогноза'!Q4</f>
        <v>599.5869180907483</v>
      </c>
      <c r="R4" s="61">
        <f>'Объем для прогноза'!P4/'Кол-во для прогноза'!R4</f>
        <v>575.7043779800607</v>
      </c>
      <c r="S4" s="61">
        <f>'Объем для прогноза'!Q4/'Кол-во для прогноза'!S4</f>
        <v>643.5289936401048</v>
      </c>
      <c r="T4" s="61">
        <f>'Объем для прогноза'!R4/'Кол-во для прогноза'!T4</f>
        <v>674.2674788135594</v>
      </c>
      <c r="U4" s="61">
        <f>'Объем для прогноза'!S4/'Кол-во для прогноза'!U4</f>
        <v>695.7228144989339</v>
      </c>
      <c r="V4" s="61">
        <f>'Объем для прогноза'!T4/'Кол-во для прогноза'!V4</f>
        <v>673.4987562189054</v>
      </c>
      <c r="W4" s="61">
        <f>'Объем для прогноза'!U4/'Кол-во для прогноза'!W4</f>
        <v>662.696587537092</v>
      </c>
      <c r="X4" s="61">
        <f>'Объем для прогноза'!V4/'Кол-во для прогноза'!X4</f>
        <v>684.0589794565938</v>
      </c>
      <c r="Y4" s="61">
        <f>'Объем для прогноза'!W4/'Кол-во для прогноза'!Y4</f>
        <v>639.572498298162</v>
      </c>
      <c r="Z4" s="61">
        <f>'Объем для прогноза'!X4/'Кол-во для прогноза'!Z4</f>
        <v>615.703125</v>
      </c>
      <c r="AA4" s="62">
        <f>'Объем для прогноза'!Y4/'Кол-во для прогноза'!AA4</f>
        <v>598.3610690872415</v>
      </c>
      <c r="AB4" s="61">
        <f>'Объем для прогноза'!Z4/'Кол-во для прогноза'!AB4</f>
        <v>594.6572361262241</v>
      </c>
      <c r="AC4" s="61">
        <f>'Объем для прогноза'!AA4/'Кол-во для прогноза'!AC4</f>
        <v>609.5738419618528</v>
      </c>
      <c r="AD4" s="61">
        <f>'Объем для прогноза'!AB4/'Кол-во для прогноза'!AD4</f>
        <v>583.969820971867</v>
      </c>
      <c r="AE4" s="61">
        <f>'Объем для прогноза'!AC4/'Кол-во для прогноза'!AE4</f>
        <v>644.1679639492012</v>
      </c>
      <c r="AF4" s="61">
        <f>'Объем для прогноза'!AD4/'Кол-во для прогноза'!AF4</f>
        <v>656.9248315189217</v>
      </c>
      <c r="AG4" s="61">
        <f>'Объем для прогноза'!AE4/'Кол-во для прогноза'!AG4</f>
        <v>657.3007478632478</v>
      </c>
      <c r="AH4" s="61">
        <f>'Объем для прогноза'!AF4/'Кол-во для прогноза'!AH4</f>
        <v>656.4465020576132</v>
      </c>
      <c r="AI4" s="61">
        <f>'Объем для прогноза'!AG4/'Кол-во для прогноза'!AI4</f>
        <v>653.2263242375602</v>
      </c>
      <c r="AJ4" s="61">
        <f>'Объем для прогноза'!AH4/'Кол-во для прогноза'!AJ4</f>
        <v>677.1759554140127</v>
      </c>
      <c r="AK4" s="61">
        <f>'Объем для прогноза'!AI4/'Кол-во для прогноза'!AK4</f>
        <v>636.1285909712723</v>
      </c>
      <c r="AL4" s="61">
        <f>'Объем для прогноза'!AJ4/'Кол-во для прогноза'!AL4</f>
        <v>593.1293787949556</v>
      </c>
      <c r="AM4" s="62">
        <f>'Объем для прогноза'!AK4/'Кол-во для прогноза'!AM4</f>
        <v>894.6755587599134</v>
      </c>
      <c r="AN4" s="61">
        <f>'Объем для прогноза'!AL4/'Кол-во для прогноза'!AN4</f>
        <v>600.2435460301997</v>
      </c>
      <c r="AO4" s="61">
        <f>'Объем для прогноза'!AM4/'Кол-во для прогноза'!AO4</f>
        <v>583.5217794253939</v>
      </c>
      <c r="AP4" s="61">
        <f>'Объем для прогноза'!AN4/'Кол-во для прогноза'!AP4</f>
        <v>593.5972613773661</v>
      </c>
      <c r="AQ4" s="63">
        <f>'Объем для прогноза'!AO4/'Кол-во для прогноза'!AQ4</f>
        <v>613.5426276771005</v>
      </c>
      <c r="AR4" s="63">
        <f>'Объем для прогноза'!AP4/'Кол-во для прогноза'!AR4</f>
        <v>623.0855482566953</v>
      </c>
      <c r="AS4" s="40">
        <v>687.8134524552604</v>
      </c>
      <c r="AT4" s="40">
        <v>692.4280231588443</v>
      </c>
      <c r="AU4" s="40">
        <v>690.81134823448</v>
      </c>
      <c r="AV4" s="40">
        <v>707.2447351186995</v>
      </c>
      <c r="AW4" s="40">
        <v>665.2686407812051</v>
      </c>
      <c r="AX4" s="40">
        <v>622.8493176422462</v>
      </c>
      <c r="AY4" s="40">
        <v>709.2726416822654</v>
      </c>
      <c r="AZ4" s="40">
        <v>543.8777723644993</v>
      </c>
      <c r="BA4" s="40">
        <v>569.7988570640114</v>
      </c>
      <c r="BB4" s="40">
        <v>567.8593619421645</v>
      </c>
      <c r="BC4" s="40">
        <v>630.444388482202</v>
      </c>
      <c r="BD4" s="40">
        <v>658.8086758614696</v>
      </c>
      <c r="BE4" s="37">
        <v>0.9694985148977979</v>
      </c>
      <c r="BF4" t="s">
        <v>112</v>
      </c>
    </row>
    <row r="5" spans="3:58" ht="12.75">
      <c r="C5" s="29">
        <v>12</v>
      </c>
      <c r="D5" s="61">
        <f>'Объем для прогноза'!B5/'Кол-во для прогноза'!D5</f>
        <v>394.2309582309582</v>
      </c>
      <c r="E5" s="61">
        <f>'Объем для прогноза'!C5/'Кол-во для прогноза'!E5</f>
        <v>455.575641025641</v>
      </c>
      <c r="F5" s="61">
        <f>'Объем для прогноза'!D5/'Кол-во для прогноза'!F5</f>
        <v>399.6947819871337</v>
      </c>
      <c r="G5" s="61">
        <f>'Объем для прогноза'!E5/'Кол-во для прогноза'!G5</f>
        <v>461.22755555555557</v>
      </c>
      <c r="H5" s="61">
        <f>'Объем для прогноза'!F5/'Кол-во для прогноза'!H5</f>
        <v>500.85714285714283</v>
      </c>
      <c r="I5" s="61">
        <f>'Объем для прогноза'!G5/'Кол-во для прогноза'!I5</f>
        <v>501.80555555555554</v>
      </c>
      <c r="J5" s="61">
        <f>'Объем для прогноза'!H5/'Кол-во для прогноза'!J5</f>
        <v>486.3184488836663</v>
      </c>
      <c r="K5" s="61">
        <f>'Объем для прогноза'!I5/'Кол-во для прогноза'!K5</f>
        <v>478.80238095238093</v>
      </c>
      <c r="L5" s="61">
        <f>'Объем для прогноза'!J5/'Кол-во для прогноза'!L5</f>
        <v>479.3452380952381</v>
      </c>
      <c r="M5" s="61">
        <f>'Объем для прогноза'!K5/'Кол-во для прогноза'!M5</f>
        <v>476.1148577449947</v>
      </c>
      <c r="N5" s="61">
        <f>'Объем для прогноза'!L5/'Кол-во для прогноза'!N5</f>
        <v>441.93542905692436</v>
      </c>
      <c r="O5" s="62">
        <f>'Объем для прогноза'!M5/'Кол-во для прогноза'!O5</f>
        <v>424.2910140148392</v>
      </c>
      <c r="P5" s="61">
        <f>'Объем для прогноза'!N5/'Кол-во для прогноза'!P5</f>
        <v>430.47551202137134</v>
      </c>
      <c r="Q5" s="61">
        <f>'Объем для прогноза'!O5/'Кол-во для прогноза'!Q5</f>
        <v>423.716814159292</v>
      </c>
      <c r="R5" s="61">
        <f>'Объем для прогноза'!P5/'Кол-во для прогноза'!R5</f>
        <v>397.73286052009456</v>
      </c>
      <c r="S5" s="61">
        <f>'Объем для прогноза'!Q5/'Кол-во для прогноза'!S5</f>
        <v>495.8259493670886</v>
      </c>
      <c r="T5" s="61">
        <f>'Объем для прогноза'!R5/'Кол-во для прогноза'!T5</f>
        <v>541.60706401766</v>
      </c>
      <c r="U5" s="61">
        <f>'Объем для прогноза'!S5/'Кол-во для прогноза'!U5</f>
        <v>560.3232044198895</v>
      </c>
      <c r="V5" s="61">
        <f>'Объем для прогноза'!T5/'Кол-во для прогноза'!V5</f>
        <v>548.0753588516747</v>
      </c>
      <c r="W5" s="61">
        <f>'Объем для прогноза'!U5/'Кол-во для прогноза'!W5</f>
        <v>532.7453237410072</v>
      </c>
      <c r="X5" s="61">
        <f>'Объем для прогноза'!V5/'Кол-во для прогноза'!X5</f>
        <v>548.5865257595773</v>
      </c>
      <c r="Y5" s="61">
        <f>'Объем для прогноза'!W5/'Кол-во для прогноза'!Y5</f>
        <v>571.4178403755868</v>
      </c>
      <c r="Z5" s="61">
        <f>'Объем для прогноза'!X5/'Кол-во для прогноза'!Z5</f>
        <v>514.3593220338983</v>
      </c>
      <c r="AA5" s="62">
        <f>'Объем для прогноза'!Y5/'Кол-во для прогноза'!AA5</f>
        <v>479.0133779264214</v>
      </c>
      <c r="AB5" s="61">
        <f>'Объем для прогноза'!Z5/'Кол-во для прогноза'!AB5</f>
        <v>473.06330597889803</v>
      </c>
      <c r="AC5" s="61">
        <f>'Объем для прогноза'!AA5/'Кол-во для прогноза'!AC5</f>
        <v>513.0696821515893</v>
      </c>
      <c r="AD5" s="61">
        <f>'Объем для прогноза'!AB5/'Кол-во для прогноза'!AD5</f>
        <v>499.8799076212471</v>
      </c>
      <c r="AE5" s="61">
        <f>'Объем для прогноза'!AC5/'Кол-во для прогноза'!AE5</f>
        <v>540.4780168381665</v>
      </c>
      <c r="AF5" s="61">
        <f>'Объем для прогноза'!AD5/'Кол-во для прогноза'!AF5</f>
        <v>583.1916461916462</v>
      </c>
      <c r="AG5" s="61">
        <f>'Объем для прогноза'!AE5/'Кол-во для прогноза'!AG5</f>
        <v>590.7335858585859</v>
      </c>
      <c r="AH5" s="61">
        <f>'Объем для прогноза'!AF5/'Кол-во для прогноза'!AH5</f>
        <v>592.5151515151515</v>
      </c>
      <c r="AI5" s="61">
        <f>'Объем для прогноза'!AG5/'Кол-во для прогноза'!AI5</f>
        <v>568.6298342541437</v>
      </c>
      <c r="AJ5" s="61">
        <f>'Объем для прогноза'!AH5/'Кол-во для прогноза'!AJ5</f>
        <v>587.9823943661971</v>
      </c>
      <c r="AK5" s="61">
        <f>'Объем для прогноза'!AI5/'Кол-во для прогноза'!AK5</f>
        <v>545.4659367396594</v>
      </c>
      <c r="AL5" s="61">
        <f>'Объем для прогноза'!AJ5/'Кол-во для прогноза'!AL5</f>
        <v>520.8909952606635</v>
      </c>
      <c r="AM5" s="62">
        <f>'Объем для прогноза'!AK5/'Кол-во для прогноза'!AM5</f>
        <v>730.5292307692308</v>
      </c>
      <c r="AN5" s="61">
        <f>'Объем для прогноза'!AL5/'Кол-во для прогноза'!AN5</f>
        <v>506.5019659239843</v>
      </c>
      <c r="AO5" s="61">
        <f>'Объем для прогноза'!AM5/'Кол-во для прогноза'!AO5</f>
        <v>495.93216630196935</v>
      </c>
      <c r="AP5" s="61">
        <f>'Объем для прогноза'!AN5/'Кол-во для прогноза'!AP5</f>
        <v>526.1455078125</v>
      </c>
      <c r="AQ5" s="63">
        <f>'Объем для прогноза'!AO5/'Кол-во для прогноза'!AQ5</f>
        <v>568</v>
      </c>
      <c r="AR5" s="63">
        <f>'Объем для прогноза'!AP5/'Кол-во для прогноза'!AR5</f>
        <v>586.4451510333863</v>
      </c>
      <c r="AS5" s="40">
        <v>592.2118797331709</v>
      </c>
      <c r="AT5" s="40">
        <v>580.6433270242148</v>
      </c>
      <c r="AU5" s="40">
        <v>566.5707829674616</v>
      </c>
      <c r="AV5" s="40">
        <v>584.7837065495336</v>
      </c>
      <c r="AW5" s="40">
        <v>586.861599284177</v>
      </c>
      <c r="AX5" s="40">
        <v>554.2700000658032</v>
      </c>
      <c r="AY5" s="40">
        <v>612.2550130488746</v>
      </c>
      <c r="AZ5" s="40">
        <v>466.49068387682877</v>
      </c>
      <c r="BA5" s="40">
        <v>502.7649400108859</v>
      </c>
      <c r="BB5" s="40">
        <v>486.41926208780677</v>
      </c>
      <c r="BC5" s="40">
        <v>550.9655273999585</v>
      </c>
      <c r="BD5" s="40">
        <v>582.4503873993333</v>
      </c>
      <c r="BE5" s="37">
        <v>0.9677037573815076</v>
      </c>
      <c r="BF5" t="s">
        <v>113</v>
      </c>
    </row>
    <row r="6" spans="3:58" ht="12.75">
      <c r="C6" s="29">
        <v>14</v>
      </c>
      <c r="D6" s="61">
        <f>'Объем для прогноза'!B6/'Кол-во для прогноза'!D6</f>
        <v>368.3975903614458</v>
      </c>
      <c r="E6" s="61">
        <f>'Объем для прогноза'!C6/'Кол-во для прогноза'!E6</f>
        <v>424.09326424870466</v>
      </c>
      <c r="F6" s="61">
        <f>'Объем для прогноза'!D6/'Кол-во для прогноза'!F6</f>
        <v>405.9832317073171</v>
      </c>
      <c r="G6" s="61">
        <f>'Объем для прогноза'!E6/'Кол-во для прогноза'!G6</f>
        <v>452.1145038167939</v>
      </c>
      <c r="H6" s="61">
        <f>'Объем для прогноза'!F6/'Кол-во для прогноза'!H6</f>
        <v>467.002457002457</v>
      </c>
      <c r="I6" s="61">
        <f>'Объем для прогноза'!G6/'Кол-во для прогноза'!I6</f>
        <v>509.86899563318775</v>
      </c>
      <c r="J6" s="61">
        <f>'Объем для прогноза'!H6/'Кол-во для прогноза'!J6</f>
        <v>513.019257221458</v>
      </c>
      <c r="K6" s="61">
        <f>'Объем для прогноза'!I6/'Кол-во для прогноза'!K6</f>
        <v>506.40672782874617</v>
      </c>
      <c r="L6" s="61">
        <f>'Объем для прогноза'!J6/'Кол-во для прогноза'!L6</f>
        <v>524.3971631205674</v>
      </c>
      <c r="M6" s="61">
        <f>'Объем для прогноза'!K6/'Кол-во для прогноза'!M6</f>
        <v>470.56658878504675</v>
      </c>
      <c r="N6" s="61">
        <f>'Объем для прогноза'!L6/'Кол-во для прогноза'!N6</f>
        <v>424.71719457013575</v>
      </c>
      <c r="O6" s="62">
        <f>'Объем для прогноза'!M6/'Кол-во для прогноза'!O6</f>
        <v>449.91812865497076</v>
      </c>
      <c r="P6" s="61">
        <f>'Объем для прогноза'!N6/'Кол-во для прогноза'!P6</f>
        <v>462.5960264900662</v>
      </c>
      <c r="Q6" s="61">
        <f>'Объем для прогноза'!O6/'Кол-во для прогноза'!Q6</f>
        <v>473.92628205128204</v>
      </c>
      <c r="R6" s="61">
        <f>'Объем для прогноза'!P6/'Кол-во для прогноза'!R6</f>
        <v>469.9012629161883</v>
      </c>
      <c r="S6" s="61">
        <f>'Объем для прогноза'!Q6/'Кол-во для прогноза'!S6</f>
        <v>513.4623255813954</v>
      </c>
      <c r="T6" s="61">
        <f>'Объем для прогноза'!R6/'Кол-во для прогноза'!T6</f>
        <v>539.8465473145781</v>
      </c>
      <c r="U6" s="61">
        <f>'Объем для прогноза'!S6/'Кол-во для прогноза'!U6</f>
        <v>510.5716560509554</v>
      </c>
      <c r="V6" s="61">
        <f>'Объем для прогноза'!T6/'Кол-во для прогноза'!V6</f>
        <v>564.4308357348704</v>
      </c>
      <c r="W6" s="61">
        <f>'Объем для прогноза'!U6/'Кол-во для прогноза'!W6</f>
        <v>550.1384083044983</v>
      </c>
      <c r="X6" s="61">
        <f>'Объем для прогноза'!V6/'Кол-во для прогноза'!X6</f>
        <v>580.4769001490313</v>
      </c>
      <c r="Y6" s="61">
        <f>'Объем для прогноза'!W6/'Кол-во для прогноза'!Y6</f>
        <v>498.02994011976045</v>
      </c>
      <c r="Z6" s="61">
        <f>'Объем для прогноза'!X6/'Кол-во для прогноза'!Z6</f>
        <v>500.5243179122183</v>
      </c>
      <c r="AA6" s="62">
        <f>'Объем для прогноза'!Y6/'Кол-во для прогноза'!AA6</f>
        <v>483.57653791130184</v>
      </c>
      <c r="AB6" s="61">
        <f>'Объем для прогноза'!Z6/'Кол-во для прогноза'!AB6</f>
        <v>470.656432748538</v>
      </c>
      <c r="AC6" s="61">
        <f>'Объем для прогноза'!AA6/'Кол-во для прогноза'!AC6</f>
        <v>509.3526645768025</v>
      </c>
      <c r="AD6" s="61">
        <f>'Объем для прогноза'!AB6/'Кол-во для прогноза'!AD6</f>
        <v>467.86944444444447</v>
      </c>
      <c r="AE6" s="61">
        <f>'Объем для прогноза'!AC6/'Кол-во для прогноза'!AE6</f>
        <v>512.2777251184834</v>
      </c>
      <c r="AF6" s="64">
        <f>'Объем для прогноза'!AD6/'Кол-во для прогноза'!AF6</f>
        <v>510.5813675385246</v>
      </c>
      <c r="AG6" s="65">
        <f>'Объем для прогноза'!AE6/'Кол-во для прогноза'!AG6</f>
        <v>563.5856906104362</v>
      </c>
      <c r="AH6" s="65">
        <f>'Объем для прогноза'!AF6/'Кол-во для прогноза'!AH6</f>
        <v>617.647820118051</v>
      </c>
      <c r="AI6" s="65">
        <f>'Объем для прогноза'!AG6/'Кол-во для прогноза'!AI6</f>
        <v>568.6977073834095</v>
      </c>
      <c r="AJ6" s="65">
        <f>'Объем для прогноза'!AH6/'Кол-во для прогноза'!AJ6</f>
        <v>544.8241646476662</v>
      </c>
      <c r="AK6" s="65">
        <f>'Объем для прогноза'!AI6/'Кол-во для прогноза'!AK6</f>
        <v>463.0350342097218</v>
      </c>
      <c r="AL6" s="65">
        <f>'Объем для прогноза'!AJ6/'Кол-во для прогноза'!AL6</f>
        <v>471.1553725932972</v>
      </c>
      <c r="AM6" s="66">
        <f>'Объем для прогноза'!AK6/'Кол-во для прогноза'!AM6</f>
        <v>450.49305348310224</v>
      </c>
      <c r="AN6" s="67">
        <f>'Объем для прогноза'!AL6/'Кол-во для прогноза'!AN6</f>
        <v>462.9730160476921</v>
      </c>
      <c r="AO6" s="61">
        <f>'Объем для прогноза'!AM6/'Кол-во для прогноза'!AO6</f>
        <v>425.0509554140127</v>
      </c>
      <c r="AP6" s="61">
        <f>'Объем для прогноза'!AN6/'Кол-во для прогноза'!AP6</f>
        <v>448.58787878787876</v>
      </c>
      <c r="AQ6" s="63">
        <f>'Объем для прогноза'!AO6/'Кол-во для прогноза'!AQ6</f>
        <v>452.79046898638427</v>
      </c>
      <c r="AR6" s="63">
        <f>'Объем для прогноза'!AP6/'Кол-во для прогноза'!AR6</f>
        <v>509.3410087719298</v>
      </c>
      <c r="AS6" s="40">
        <v>591.4647673785679</v>
      </c>
      <c r="AT6" s="40">
        <v>636.4407963458357</v>
      </c>
      <c r="AU6" s="40">
        <v>600.3206027985042</v>
      </c>
      <c r="AV6" s="40">
        <v>586.7073318712422</v>
      </c>
      <c r="AW6" s="40">
        <v>482.99713343625734</v>
      </c>
      <c r="AX6" s="40">
        <v>443.78803681311194</v>
      </c>
      <c r="AY6" s="40">
        <v>417.2864465028423</v>
      </c>
      <c r="AZ6" s="40">
        <v>464.07336128372947</v>
      </c>
      <c r="BA6" s="40">
        <v>453.4105482698001</v>
      </c>
      <c r="BB6" s="40">
        <v>451.9414253960219</v>
      </c>
      <c r="BC6" s="40">
        <v>509.6565353784489</v>
      </c>
      <c r="BD6" s="40">
        <v>558.6550199792539</v>
      </c>
      <c r="BE6" s="37">
        <v>0.9686401204372528</v>
      </c>
      <c r="BF6" t="s">
        <v>114</v>
      </c>
    </row>
    <row r="7" spans="3:58" ht="12.75">
      <c r="C7" s="29">
        <v>17</v>
      </c>
      <c r="D7" s="61">
        <f>'Объем для прогноза'!B7/'Кол-во для прогноза'!D7</f>
        <v>509.24249422632795</v>
      </c>
      <c r="E7" s="61">
        <f>'Объем для прогноза'!C7/'Кол-во для прогноза'!E7</f>
        <v>537.5927601809955</v>
      </c>
      <c r="F7" s="61">
        <f>'Объем для прогноза'!D7/'Кол-во для прогноза'!F7</f>
        <v>494.10796915167094</v>
      </c>
      <c r="G7" s="61">
        <f>'Объем для прогноза'!E7/'Кол-во для прогноза'!G7</f>
        <v>558.6392045454545</v>
      </c>
      <c r="H7" s="61">
        <f>'Объем для прогноза'!F7/'Кол-во для прогноза'!H7</f>
        <v>568.2535885167464</v>
      </c>
      <c r="I7" s="61">
        <f>'Объем для прогноза'!G7/'Кол-во для прогноза'!I7</f>
        <v>598.664047151277</v>
      </c>
      <c r="J7" s="61">
        <f>'Объем для прогноза'!H7/'Кол-во для прогноза'!J7</f>
        <v>574.8415841584158</v>
      </c>
      <c r="K7" s="61">
        <f>'Объем для прогноза'!I7/'Кол-во для прогноза'!K7</f>
        <v>585.4042553191489</v>
      </c>
      <c r="L7" s="61">
        <f>'Объем для прогноза'!J7/'Кол-во для прогноза'!L7</f>
        <v>571.5501691093574</v>
      </c>
      <c r="M7" s="61">
        <f>'Объем для прогноза'!K7/'Кол-во для прогноза'!M7</f>
        <v>580.8826907301067</v>
      </c>
      <c r="N7" s="61">
        <f>'Объем для прогноза'!L7/'Кол-во для прогноза'!N7</f>
        <v>531.7975460122699</v>
      </c>
      <c r="O7" s="62">
        <f>'Объем для прогноза'!M7/'Кол-во для прогноза'!O7</f>
        <v>522.5090383224873</v>
      </c>
      <c r="P7" s="61">
        <f>'Объем для прогноза'!N7/'Кол-во для прогноза'!P7</f>
        <v>537.0588235294117</v>
      </c>
      <c r="Q7" s="61">
        <f>'Объем для прогноза'!O7/'Кол-во для прогноза'!Q7</f>
        <v>538.2226600985222</v>
      </c>
      <c r="R7" s="61">
        <f>'Объем для прогноза'!P7/'Кол-во для прогноза'!R7</f>
        <v>541.3457199734572</v>
      </c>
      <c r="S7" s="61">
        <f>'Объем для прогноза'!Q7/'Кол-во для прогноза'!S7</f>
        <v>571.975625</v>
      </c>
      <c r="T7" s="61">
        <f>'Объем для прогноза'!R7/'Кол-во для прогноза'!T7</f>
        <v>611.8856382978723</v>
      </c>
      <c r="U7" s="61">
        <f>'Объем для прогноза'!S7/'Кол-во для прогноза'!U7</f>
        <v>593.2486308871851</v>
      </c>
      <c r="V7" s="61">
        <f>'Объем для прогноза'!T7/'Кол-во для прогноза'!V7</f>
        <v>585.609</v>
      </c>
      <c r="W7" s="61">
        <f>'Объем для прогноза'!U7/'Кол-во для прогноза'!W7</f>
        <v>621.9706275033378</v>
      </c>
      <c r="X7" s="61">
        <f>'Объем для прогноза'!V7/'Кол-во для прогноза'!X7</f>
        <v>605.9294117647058</v>
      </c>
      <c r="Y7" s="61">
        <f>'Объем для прогноза'!W7/'Кол-во для прогноза'!Y7</f>
        <v>614.0545905707196</v>
      </c>
      <c r="Z7" s="61">
        <f>'Объем для прогноза'!X7/'Кол-во для прогноза'!Z7</f>
        <v>575.8085485307213</v>
      </c>
      <c r="AA7" s="62">
        <f>'Объем для прогноза'!Y7/'Кол-во для прогноза'!AA7</f>
        <v>566.7393117831074</v>
      </c>
      <c r="AB7" s="61">
        <f>'Объем для прогноза'!Z7/'Кол-во для прогноза'!AB7</f>
        <v>535.8664830119376</v>
      </c>
      <c r="AC7" s="61">
        <f>'Объем для прогноза'!AA7/'Кол-во для прогноза'!AC7</f>
        <v>555.2509632224168</v>
      </c>
      <c r="AD7" s="61">
        <f>'Объем для прогноза'!AB7/'Кол-во для прогноза'!AD7</f>
        <v>543.6325806451613</v>
      </c>
      <c r="AE7" s="61">
        <f>'Объем для прогноза'!AC7/'Кол-во для прогноза'!AE7</f>
        <v>597.1577084583083</v>
      </c>
      <c r="AF7" s="61">
        <f>'Объем для прогноза'!AD7/'Кол-во для прогноза'!AF7</f>
        <v>600.4152627189325</v>
      </c>
      <c r="AG7" s="61">
        <f>'Объем для прогноза'!AE7/'Кол-во для прогноза'!AG7</f>
        <v>617.5437719298246</v>
      </c>
      <c r="AH7" s="61">
        <f>'Объем для прогноза'!AF7/'Кол-во для прогноза'!AH7</f>
        <v>635.0204545454545</v>
      </c>
      <c r="AI7" s="67">
        <f>'Объем для прогноза'!AG7/'Кол-во для прогноза'!AI7</f>
        <v>710.5849407602798</v>
      </c>
      <c r="AJ7" s="64">
        <f>'Объем для прогноза'!AH7/'Кол-во для прогноза'!AJ7</f>
        <v>731.8663399151003</v>
      </c>
      <c r="AK7" s="65">
        <f>'Объем для прогноза'!AI7/'Кол-во для прогноза'!AK7</f>
        <v>743.4671738451059</v>
      </c>
      <c r="AL7" s="65">
        <f>'Объем для прогноза'!AJ7/'Кол-во для прогноза'!AL7</f>
        <v>661.8098716210673</v>
      </c>
      <c r="AM7" s="66">
        <f>'Объем для прогноза'!AK7/'Кол-во для прогноза'!AM7</f>
        <v>598.6118275533971</v>
      </c>
      <c r="AN7" s="64">
        <f>'Объем для прогноза'!AL7/'Кол-во для прогноза'!AN7</f>
        <v>612.8947447291193</v>
      </c>
      <c r="AO7" s="66">
        <f>'Объем для прогноза'!AM7/'Кол-во для прогноза'!AO7</f>
        <v>518.8457499122421</v>
      </c>
      <c r="AP7" s="61">
        <f>'Объем для прогноза'!AN7/'Кол-во для прогноза'!AP7</f>
        <v>550.7195219123506</v>
      </c>
      <c r="AQ7" s="63">
        <f>'Объем для прогноза'!AO7/'Кол-во для прогноза'!AQ7</f>
        <v>535.3311688311688</v>
      </c>
      <c r="AR7" s="63">
        <f>'Объем для прогноза'!AP7/'Кол-во для прогноза'!AR7</f>
        <v>515.5747126436781</v>
      </c>
      <c r="AS7" s="40">
        <v>643.366636891031</v>
      </c>
      <c r="AT7" s="40">
        <v>642.8835587740348</v>
      </c>
      <c r="AU7" s="40">
        <v>690.2349112945598</v>
      </c>
      <c r="AV7" s="40">
        <v>690.4029478787872</v>
      </c>
      <c r="AW7" s="40">
        <v>704.8558829045918</v>
      </c>
      <c r="AX7" s="40">
        <v>647.4103930426513</v>
      </c>
      <c r="AY7" s="40">
        <v>622.2915559113145</v>
      </c>
      <c r="AZ7" s="40">
        <v>518.1263182499729</v>
      </c>
      <c r="BA7" s="40">
        <v>532.5000617737626</v>
      </c>
      <c r="BB7" s="40">
        <v>548.1864763975736</v>
      </c>
      <c r="BC7" s="40">
        <v>605.6596143706088</v>
      </c>
      <c r="BD7" s="40">
        <v>638.5686071084601</v>
      </c>
      <c r="BE7" s="37">
        <v>0.9727079796708539</v>
      </c>
      <c r="BF7" t="s">
        <v>115</v>
      </c>
    </row>
    <row r="8" spans="3:58" ht="12.75">
      <c r="C8" s="29">
        <v>27</v>
      </c>
      <c r="D8" s="61">
        <f>'Объем для прогноза'!B8/'Кол-во для прогноза'!D8</f>
        <v>418.926487747958</v>
      </c>
      <c r="E8" s="61">
        <f>'Объем для прогноза'!C8/'Кол-во для прогноза'!E8</f>
        <v>442.5318066157761</v>
      </c>
      <c r="F8" s="61">
        <f>'Объем для прогноза'!D8/'Кол-во для прогноза'!F8</f>
        <v>426.35840108401084</v>
      </c>
      <c r="G8" s="61">
        <f>'Объем для прогноза'!E8/'Кол-во для прогноза'!G8</f>
        <v>455.6332236842105</v>
      </c>
      <c r="H8" s="61">
        <f>'Объем для прогноза'!F8/'Кол-во для прогноза'!H8</f>
        <v>477.9938744257274</v>
      </c>
      <c r="I8" s="61">
        <f>'Объем для прогноза'!G8/'Кол-во для прогноза'!I8</f>
        <v>510.9938524590164</v>
      </c>
      <c r="J8" s="61">
        <f>'Объем для прогноза'!H8/'Кол-во для прогноза'!J8</f>
        <v>497.7464788732394</v>
      </c>
      <c r="K8" s="61">
        <f>'Объем для прогноза'!I8/'Кол-во для прогноза'!K8</f>
        <v>500.42357274401473</v>
      </c>
      <c r="L8" s="61">
        <f>'Объем для прогноза'!J8/'Кол-во для прогноза'!L8</f>
        <v>524.3725099601594</v>
      </c>
      <c r="M8" s="61">
        <f>'Объем для прогноза'!K8/'Кол-во для прогноза'!M8</f>
        <v>500.3632148377125</v>
      </c>
      <c r="N8" s="61">
        <f>'Объем для прогноза'!L8/'Кол-во для прогноза'!N8</f>
        <v>469.7295673076923</v>
      </c>
      <c r="O8" s="62">
        <f>'Объем для прогноза'!M8/'Кол-во для прогноза'!O8</f>
        <v>439.1200466200466</v>
      </c>
      <c r="P8" s="61">
        <f>'Объем для прогноза'!N8/'Кол-во для прогноза'!P8</f>
        <v>454.17040358744396</v>
      </c>
      <c r="Q8" s="61">
        <f>'Объем для прогноза'!O8/'Кол-во для прогноза'!Q8</f>
        <v>488.85144429160937</v>
      </c>
      <c r="R8" s="61">
        <f>'Объем для прогноза'!P8/'Кол-во для прогноза'!R8</f>
        <v>445.3518334985134</v>
      </c>
      <c r="S8" s="67">
        <f>'Объем для прогноза'!Q8/'Кол-во для прогноза'!S8</f>
        <v>369.15322181649526</v>
      </c>
      <c r="T8" s="68">
        <f>'Объем для прогноза'!R8/'Кол-во для прогноза'!T8</f>
        <v>687.4277453734429</v>
      </c>
      <c r="U8" s="69">
        <f>'Объем для прогноза'!S8/'Кол-во для прогноза'!U8</f>
        <v>919.8572084607753</v>
      </c>
      <c r="V8" s="69">
        <f>'Объем для прогноза'!T8/'Кол-во для прогноза'!V8</f>
        <v>790.2998551564406</v>
      </c>
      <c r="W8" s="69">
        <f>'Объем для прогноза'!U8/'Кол-во для прогноза'!W8</f>
        <v>826.6856680089471</v>
      </c>
      <c r="X8" s="67">
        <f>'Объем для прогноза'!V8/'Кол-во для прогноза'!X8</f>
        <v>894.2038201770085</v>
      </c>
      <c r="Y8" s="61">
        <f>'Объем для прогноза'!W8/'Кол-во для прогноза'!Y8</f>
        <v>511.687306501548</v>
      </c>
      <c r="Z8" s="61">
        <f>'Объем для прогноза'!X8/'Кол-во для прогноза'!Z8</f>
        <v>462.21377912867274</v>
      </c>
      <c r="AA8" s="62">
        <f>'Объем для прогноза'!Y8/'Кол-во для прогноза'!AA8</f>
        <v>468.25125628140705</v>
      </c>
      <c r="AB8" s="61">
        <f>'Объем для прогноза'!Z8/'Кол-во для прогноза'!AB8</f>
        <v>445.8329682365827</v>
      </c>
      <c r="AC8" s="61">
        <f>'Объем для прогноза'!AA8/'Кол-во для прогноза'!AC8</f>
        <v>467.94342403628116</v>
      </c>
      <c r="AD8" s="61">
        <f>'Объем для прогноза'!AB8/'Кол-во для прогноза'!AD8</f>
        <v>447.9970703125</v>
      </c>
      <c r="AE8" s="61">
        <f>'Объем для прогноза'!AC8/'Кол-во для прогноза'!AE8</f>
        <v>481.9807661612131</v>
      </c>
      <c r="AF8" s="61">
        <f>'Объем для прогноза'!AD8/'Кол-во для прогноза'!AF8</f>
        <v>526.7404858299595</v>
      </c>
      <c r="AG8" s="61">
        <f>'Объем для прогноза'!AE8/'Кол-во для прогноза'!AG8</f>
        <v>532.509078590786</v>
      </c>
      <c r="AH8" s="61">
        <f>'Объем для прогноза'!AF8/'Кол-во для прогноза'!AH8</f>
        <v>558.9822147651007</v>
      </c>
      <c r="AI8" s="61">
        <f>'Объем для прогноза'!AG8/'Кол-во для прогноза'!AI8</f>
        <v>526.7397660818714</v>
      </c>
      <c r="AJ8" s="61">
        <f>'Объем для прогноза'!AH8/'Кол-во для прогноза'!AJ8</f>
        <v>558.2261208576998</v>
      </c>
      <c r="AK8" s="61">
        <f>'Объем для прогноза'!AI8/'Кол-во для прогноза'!AK8</f>
        <v>527.419689119171</v>
      </c>
      <c r="AL8" s="61">
        <f>'Объем для прогноза'!AJ8/'Кол-во для прогноза'!AL8</f>
        <v>513.5437881873727</v>
      </c>
      <c r="AM8" s="62">
        <f>'Объем для прогноза'!AK8/'Кол-во для прогноза'!AM8</f>
        <v>798.2743362831858</v>
      </c>
      <c r="AN8" s="61">
        <f>'Объем для прогноза'!AL8/'Кол-во для прогноза'!AN8</f>
        <v>496.89478615071283</v>
      </c>
      <c r="AO8" s="61">
        <f>'Объем для прогноза'!AM8/'Кол-во для прогноза'!AO8</f>
        <v>470.20450885668276</v>
      </c>
      <c r="AP8" s="61">
        <f>'Объем для прогноза'!AN8/'Кол-во для прогноза'!AP8</f>
        <v>481.387381275441</v>
      </c>
      <c r="AQ8" s="63">
        <f>'Объем для прогноза'!AO8/'Кол-во для прогноза'!AQ8</f>
        <v>508.7956305506217</v>
      </c>
      <c r="AR8" s="63">
        <f>'Объем для прогноза'!AP8/'Кол-во для прогноза'!AR8</f>
        <v>550.3188010899182</v>
      </c>
      <c r="AS8" s="40">
        <v>557.0571924829576</v>
      </c>
      <c r="AT8" s="40">
        <v>512.7196039019803</v>
      </c>
      <c r="AU8" s="40">
        <v>518.0906914260573</v>
      </c>
      <c r="AV8" s="40">
        <v>595.4398781926669</v>
      </c>
      <c r="AW8" s="40">
        <v>536.8549099179327</v>
      </c>
      <c r="AX8" s="40">
        <v>561.6100049183996</v>
      </c>
      <c r="AY8" s="40">
        <v>660.4727983784314</v>
      </c>
      <c r="AZ8" s="40">
        <v>433.68803971353185</v>
      </c>
      <c r="BA8" s="40">
        <v>442.4393726693153</v>
      </c>
      <c r="BB8" s="40">
        <v>467.06241798644936</v>
      </c>
      <c r="BC8" s="40">
        <v>477.1035929224878</v>
      </c>
      <c r="BD8" s="40">
        <v>527.0794389447856</v>
      </c>
      <c r="BE8" s="37">
        <v>0.9407167949107775</v>
      </c>
      <c r="BF8" t="s">
        <v>89</v>
      </c>
    </row>
    <row r="9" spans="3:58" ht="12.75">
      <c r="C9" s="29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1"/>
      <c r="Q9" s="61"/>
      <c r="R9" s="61"/>
      <c r="S9" s="61"/>
      <c r="T9" s="61"/>
      <c r="U9" s="61"/>
      <c r="V9" s="61"/>
      <c r="W9" s="61"/>
      <c r="X9" s="61"/>
      <c r="Y9" s="61"/>
      <c r="Z9" s="61">
        <f>'Объем для прогноза'!X9/'Кол-во для прогноза'!Z9</f>
        <v>369.4034552845528</v>
      </c>
      <c r="AA9" s="62">
        <f>'Объем для прогноза'!Y9/'Кол-во для прогноза'!AA9</f>
        <v>367.3262411347518</v>
      </c>
      <c r="AB9" s="61">
        <f>'Объем для прогноза'!Z9/'Кол-во для прогноза'!AB9</f>
        <v>358.5062893081761</v>
      </c>
      <c r="AC9" s="61">
        <f>'Объем для прогноза'!AA9/'Кол-во для прогноза'!AC9</f>
        <v>383.29590488771464</v>
      </c>
      <c r="AD9" s="61">
        <f>'Объем для прогноза'!AB9/'Кол-во для прогноза'!AD9</f>
        <v>369.2622767857143</v>
      </c>
      <c r="AE9" s="70">
        <f>'Объем для прогноза'!AC9/'Кол-во для прогноза'!AE9</f>
        <v>390.9118478624419</v>
      </c>
      <c r="AF9" s="64">
        <f>'Объем для прогноза'!AD9/'Кол-во для прогноза'!AF9</f>
        <v>410.58115747597344</v>
      </c>
      <c r="AG9" s="64">
        <f>'Объем для прогноза'!AE9/'Кол-во для прогноза'!AG9</f>
        <v>426.3752518857219</v>
      </c>
      <c r="AH9" s="64">
        <f>'Объем для прогноза'!AF9/'Кол-во для прогноза'!AH9</f>
        <v>427.3085574464038</v>
      </c>
      <c r="AI9" s="64">
        <f>'Объем для прогноза'!AG9/'Кол-во для прогноза'!AI9</f>
        <v>419.28776482956005</v>
      </c>
      <c r="AJ9" s="64">
        <f>'Объем для прогноза'!AH9/'Кол-во для прогноза'!AJ9</f>
        <v>432.4183651766833</v>
      </c>
      <c r="AK9" s="64">
        <f>'Объем для прогноза'!AI9/'Кол-во для прогноза'!AK9</f>
        <v>408.280108585139</v>
      </c>
      <c r="AL9" s="64">
        <f>'Объем для прогноза'!AJ9/'Кол-во для прогноза'!AL9</f>
        <v>384.28113674980085</v>
      </c>
      <c r="AM9" s="64">
        <f>'Объем для прогноза'!AK9/'Кол-во для прогноза'!AM9</f>
        <v>411.79556766301016</v>
      </c>
      <c r="AN9" s="64">
        <f>'Объем для прогноза'!AL9/'Кол-во для прогноза'!AN9</f>
        <v>372.2680698144956</v>
      </c>
      <c r="AO9" s="61">
        <f>'Объем для прогноза'!AM9/'Кол-во для прогноза'!AO9</f>
        <v>393.5782520325203</v>
      </c>
      <c r="AP9" s="61">
        <f>'Объем для прогноза'!AN9/'Кол-во для прогноза'!AP9</f>
        <v>440.57932263814615</v>
      </c>
      <c r="AQ9" s="63">
        <f>'Объем для прогноза'!AO9/'Кол-во для прогноза'!AQ9</f>
        <v>441.64620535714283</v>
      </c>
      <c r="AR9" s="63">
        <f>'Объем для прогноза'!AP9/'Кол-во для прогноза'!AR9</f>
        <v>457.4627118644068</v>
      </c>
      <c r="AS9" s="40">
        <v>467.99188668101834</v>
      </c>
      <c r="AT9" s="40">
        <v>469.0162881402065</v>
      </c>
      <c r="AU9" s="40">
        <v>460.21262082407435</v>
      </c>
      <c r="AV9" s="40">
        <v>474.62484198964904</v>
      </c>
      <c r="AW9" s="40">
        <v>448.1305551061901</v>
      </c>
      <c r="AX9" s="40">
        <v>436.0114009544205</v>
      </c>
      <c r="AY9" s="40">
        <v>449.8455308252958</v>
      </c>
      <c r="AZ9" s="40">
        <v>422.77779326305523</v>
      </c>
      <c r="BA9" s="40">
        <v>449.5798316912991</v>
      </c>
      <c r="BB9" s="40">
        <v>466.8219694113113</v>
      </c>
      <c r="BC9" s="40">
        <v>480.6008646668831</v>
      </c>
      <c r="BD9" s="40">
        <v>501.2676111517171</v>
      </c>
      <c r="BE9" s="37">
        <v>0.9786183310179641</v>
      </c>
      <c r="BF9" t="s">
        <v>116</v>
      </c>
    </row>
    <row r="10" spans="3:58" ht="12.75">
      <c r="C10" s="29">
        <v>150</v>
      </c>
      <c r="D10" s="61">
        <f>'Объем для прогноза'!B10/'Кол-во для прогноза'!D10</f>
        <v>707.6732673267327</v>
      </c>
      <c r="E10" s="61">
        <f>'Объем для прогноза'!C10/'Кол-во для прогноза'!E10</f>
        <v>749.6963722397477</v>
      </c>
      <c r="F10" s="61">
        <f>'Объем для прогноза'!D10/'Кол-во для прогноза'!F10</f>
        <v>702.4468085106383</v>
      </c>
      <c r="G10" s="61">
        <f>'Объем для прогноза'!E10/'Кол-во для прогноза'!G10</f>
        <v>732.9022848808945</v>
      </c>
      <c r="H10" s="61">
        <f>'Объем для прогноза'!F10/'Кол-во для прогноза'!H10</f>
        <v>789.1307692307693</v>
      </c>
      <c r="I10" s="61">
        <f>'Объем для прогноза'!G10/'Кол-во для прогноза'!I10</f>
        <v>806.3856589147287</v>
      </c>
      <c r="J10" s="61">
        <f>'Объем для прогноза'!H10/'Кол-во для прогноза'!J10</f>
        <v>828.3472106577851</v>
      </c>
      <c r="K10" s="61">
        <f>'Объем для прогноза'!I10/'Кол-во для прогноза'!K10</f>
        <v>807.8937893789379</v>
      </c>
      <c r="L10" s="61">
        <f>'Объем для прогноза'!J10/'Кол-во для прогноза'!L10</f>
        <v>777.4861111111111</v>
      </c>
      <c r="M10" s="61">
        <f>'Объем для прогноза'!K10/'Кол-во для прогноза'!M10</f>
        <v>742.2062084257207</v>
      </c>
      <c r="N10" s="61">
        <f>'Объем для прогноза'!L10/'Кол-во для прогноза'!N10</f>
        <v>713.0754716981132</v>
      </c>
      <c r="O10" s="62">
        <f>'Объем для прогноза'!M10/'Кол-во для прогноза'!O10</f>
        <v>687.821261682243</v>
      </c>
      <c r="P10" s="61">
        <f>'Объем для прогноза'!N10/'Кол-во для прогноза'!P10</f>
        <v>739.3621545003543</v>
      </c>
      <c r="Q10" s="61">
        <f>'Объем для прогноза'!O10/'Кол-во для прогноза'!Q10</f>
        <v>719.1232227488151</v>
      </c>
      <c r="R10" s="61">
        <f>'Объем для прогноза'!P10/'Кол-во для прогноза'!R10</f>
        <v>701.5127551020408</v>
      </c>
      <c r="S10" s="61">
        <f>'Объем для прогноза'!Q10/'Кол-во для прогноза'!S10</f>
        <v>730.1406649616368</v>
      </c>
      <c r="T10" s="61">
        <f>'Объем для прогноза'!R10/'Кол-во для прогноза'!T10</f>
        <v>752.1751216122307</v>
      </c>
      <c r="U10" s="61">
        <f>'Объем для прогноза'!S10/'Кол-во для прогноза'!U10</f>
        <v>776.4432565789474</v>
      </c>
      <c r="V10" s="61">
        <f>'Объем для прогноза'!T10/'Кол-во для прогноза'!V10</f>
        <v>802.03013481364</v>
      </c>
      <c r="W10" s="61">
        <f>'Объем для прогноза'!U10/'Кол-во для прогноза'!W10</f>
        <v>753.6184210526316</v>
      </c>
      <c r="X10" s="61">
        <f>'Объем для прогноза'!V10/'Кол-во для прогноза'!X10</f>
        <v>816.7832469775475</v>
      </c>
      <c r="Y10" s="61">
        <f>'Объем для прогноза'!W10/'Кол-во для прогноза'!Y10</f>
        <v>812.4775876120619</v>
      </c>
      <c r="Z10" s="61">
        <f>'Объем для прогноза'!X10/'Кол-во для прогноза'!Z10</f>
        <v>742.6077586206897</v>
      </c>
      <c r="AA10" s="62">
        <f>'Объем для прогноза'!Y10/'Кол-во для прогноза'!AA10</f>
        <v>734.2207792207793</v>
      </c>
      <c r="AB10" s="61">
        <f>'Объем для прогноза'!Z10/'Кол-во для прогноза'!AB10</f>
        <v>831.0485049833887</v>
      </c>
      <c r="AC10" s="61">
        <f>'Объем для прогноза'!AA10/'Кол-во для прогноза'!AC10</f>
        <v>863.5485330073349</v>
      </c>
      <c r="AD10" s="61">
        <f>'Объем для прогноза'!AB10/'Кол-во для прогноза'!AD10</f>
        <v>803.4004226096143</v>
      </c>
      <c r="AE10" s="61">
        <f>'Объем для прогноза'!AC10/'Кол-во для прогноза'!AE10</f>
        <v>812.3429602888086</v>
      </c>
      <c r="AF10" s="64">
        <f>'Объем для прогноза'!AD10/'Кол-во для прогноза'!AF10</f>
        <v>727.4462553500663</v>
      </c>
      <c r="AG10" s="65">
        <f>'Объем для прогноза'!AE10/'Кол-во для прогноза'!AG10</f>
        <v>720.6840568774268</v>
      </c>
      <c r="AH10" s="66">
        <f>'Объем для прогноза'!AF10/'Кол-во для прогноза'!AH10</f>
        <v>687.6607264077506</v>
      </c>
      <c r="AI10" s="67">
        <f>'Объем для прогноза'!AG10/'Кол-во для прогноза'!AI10</f>
        <v>647.5479085847037</v>
      </c>
      <c r="AJ10" s="61">
        <f>'Объем для прогноза'!AH10/'Кол-во для прогноза'!AJ10</f>
        <v>821.2820512820513</v>
      </c>
      <c r="AK10" s="61">
        <f>'Объем для прогноза'!AI10/'Кол-во для прогноза'!AK10</f>
        <v>821.257334450964</v>
      </c>
      <c r="AL10" s="61">
        <f>'Объем для прогноза'!AJ10/'Кол-во для прогноза'!AL10</f>
        <v>777.8099173553719</v>
      </c>
      <c r="AM10" s="62">
        <f>'Объем для прогноза'!AK10/'Кол-во для прогноза'!AM10</f>
        <v>1164.0066777963273</v>
      </c>
      <c r="AN10" s="61">
        <f>'Объем для прогноза'!AL10/'Кол-во для прогноза'!AN10</f>
        <v>631.1578742937853</v>
      </c>
      <c r="AO10" s="61">
        <f>'Объем для прогноза'!AM10/'Кол-во для прогноза'!AO10</f>
        <v>752.8751193633952</v>
      </c>
      <c r="AP10" s="61">
        <f>'Объем для прогноза'!AN10/'Кол-во для прогноза'!AP10</f>
        <v>774.7368978270921</v>
      </c>
      <c r="AQ10" s="63">
        <f>'Объем для прогноза'!AO10/'Кол-во для прогноза'!AQ10</f>
        <v>788.3157515252358</v>
      </c>
      <c r="AR10" s="63">
        <f>'Объем для прогноза'!AP10/'Кол-во для прогноза'!AR10</f>
        <v>833.9508</v>
      </c>
      <c r="AS10" s="40">
        <v>799.8411373989254</v>
      </c>
      <c r="AT10" s="40">
        <v>815.6117325763254</v>
      </c>
      <c r="AU10" s="40">
        <v>777.4321677848992</v>
      </c>
      <c r="AV10" s="40">
        <v>851.0569544484799</v>
      </c>
      <c r="AW10" s="40">
        <v>828.1626504035802</v>
      </c>
      <c r="AX10" s="40">
        <v>779.6351588750553</v>
      </c>
      <c r="AY10" s="40">
        <v>898.1555682882511</v>
      </c>
      <c r="AZ10" s="40">
        <v>769.2523772110153</v>
      </c>
      <c r="BA10" s="40">
        <v>812.3333343626564</v>
      </c>
      <c r="BB10" s="40">
        <v>782.4996897168726</v>
      </c>
      <c r="BC10" s="40">
        <v>805.2576657129899</v>
      </c>
      <c r="BD10" s="40">
        <v>802.4304501309741</v>
      </c>
      <c r="BE10" s="37">
        <v>0.9171623826098623</v>
      </c>
      <c r="BF10" t="s">
        <v>117</v>
      </c>
    </row>
    <row r="11" spans="3:58" ht="12.75">
      <c r="C11" s="29">
        <v>305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61"/>
      <c r="AC11" s="61"/>
      <c r="AD11" s="61"/>
      <c r="AE11" s="61"/>
      <c r="AF11" s="61"/>
      <c r="AG11" s="61"/>
      <c r="AH11" s="61"/>
      <c r="AI11" s="61">
        <f>'Объем для прогноза'!AG11/'Кол-во для прогноза'!AI11</f>
        <v>569.876923076923</v>
      </c>
      <c r="AJ11" s="61">
        <f>'Объем для прогноза'!AH11/'Кол-во для прогноза'!AJ11</f>
        <v>512.2006615214995</v>
      </c>
      <c r="AK11" s="61">
        <f>'Объем для прогноза'!AI11/'Кол-во для прогноза'!AK11</f>
        <v>502.71253071253074</v>
      </c>
      <c r="AL11" s="61">
        <f>'Объем для прогноза'!AJ11/'Кол-во для прогноза'!AL11</f>
        <v>517.3821548821549</v>
      </c>
      <c r="AM11" s="61">
        <f>'Объем для прогноза'!AK11/'Кол-во для прогноза'!AM11</f>
        <v>694.4705882352941</v>
      </c>
      <c r="AN11" s="61">
        <f>'Объем для прогноза'!AL11/'Кол-во для прогноза'!AN11</f>
        <v>495.5215479331574</v>
      </c>
      <c r="AO11" s="61">
        <f>'Объем для прогноза'!AM11/'Кол-во для прогноза'!AO11</f>
        <v>507.60767729342876</v>
      </c>
      <c r="AP11" s="61">
        <f>'Объем для прогноза'!AN11/'Кол-во для прогноза'!AP11</f>
        <v>553.6657718120805</v>
      </c>
      <c r="AQ11" s="63">
        <f>'Объем для прогноза'!AO11/'Кол-во для прогноза'!AQ11</f>
        <v>562.5614722004699</v>
      </c>
      <c r="AR11" s="63">
        <f>'Объем для прогноза'!AP11/'Кол-во для прогноза'!AR11</f>
        <v>602.4353680430879</v>
      </c>
      <c r="AS11" s="40">
        <v>556.5675723372667</v>
      </c>
      <c r="AT11" s="40">
        <v>568.8075460982262</v>
      </c>
      <c r="AU11" s="40">
        <v>572.5929896697628</v>
      </c>
      <c r="AV11" s="40">
        <v>575.1008690370859</v>
      </c>
      <c r="AW11" s="40">
        <v>568.2672442855853</v>
      </c>
      <c r="AX11" s="40">
        <v>571.1921622726651</v>
      </c>
      <c r="AY11" s="40">
        <v>571.7883163162749</v>
      </c>
      <c r="AZ11" s="40">
        <v>571.5871479779028</v>
      </c>
      <c r="BA11" s="40">
        <v>570.708717713107</v>
      </c>
      <c r="BB11" s="40">
        <v>571.3190860699874</v>
      </c>
      <c r="BC11" s="40">
        <v>571.350817019318</v>
      </c>
      <c r="BD11" s="40">
        <v>571.2414421950789</v>
      </c>
      <c r="BE11" s="37">
        <v>0.9165059122213857</v>
      </c>
      <c r="BF11" t="s">
        <v>118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1"/>
  <sheetViews>
    <sheetView tabSelected="1" zoomScalePageLayoutView="0" workbookViewId="0" topLeftCell="A1">
      <pane xSplit="1" ySplit="2" topLeftCell="A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43" max="45" width="7.875" style="0" bestFit="1" customWidth="1"/>
    <col min="46" max="46" width="8.25390625" style="0" bestFit="1" customWidth="1"/>
    <col min="47" max="50" width="7.875" style="0" bestFit="1" customWidth="1"/>
    <col min="51" max="51" width="8.00390625" style="0" bestFit="1" customWidth="1"/>
    <col min="52" max="54" width="7.875" style="0" bestFit="1" customWidth="1"/>
  </cols>
  <sheetData>
    <row r="1" spans="1:54" ht="15">
      <c r="A1" s="73" t="s">
        <v>119</v>
      </c>
      <c r="AQ1" s="80" t="s">
        <v>82</v>
      </c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2" spans="1:54" ht="22.5">
      <c r="A2" s="15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24</v>
      </c>
      <c r="M2" s="2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25</v>
      </c>
      <c r="Y2" s="9" t="s">
        <v>22</v>
      </c>
      <c r="Z2" s="9" t="s">
        <v>39</v>
      </c>
      <c r="AA2" s="9" t="s">
        <v>40</v>
      </c>
      <c r="AB2" s="9" t="s">
        <v>41</v>
      </c>
      <c r="AC2" s="9" t="s">
        <v>42</v>
      </c>
      <c r="AD2" s="9" t="s">
        <v>43</v>
      </c>
      <c r="AE2" s="9" t="s">
        <v>44</v>
      </c>
      <c r="AF2" s="9" t="s">
        <v>45</v>
      </c>
      <c r="AG2" s="9" t="s">
        <v>46</v>
      </c>
      <c r="AH2" s="9" t="s">
        <v>47</v>
      </c>
      <c r="AI2" s="9" t="s">
        <v>48</v>
      </c>
      <c r="AJ2" s="9" t="s">
        <v>49</v>
      </c>
      <c r="AK2" s="9" t="s">
        <v>50</v>
      </c>
      <c r="AL2" s="9" t="s">
        <v>52</v>
      </c>
      <c r="AM2" s="9" t="s">
        <v>53</v>
      </c>
      <c r="AN2" s="9" t="s">
        <v>54</v>
      </c>
      <c r="AO2" s="9" t="s">
        <v>55</v>
      </c>
      <c r="AP2" s="9" t="s">
        <v>56</v>
      </c>
      <c r="AQ2" s="71" t="s">
        <v>98</v>
      </c>
      <c r="AR2" s="71" t="s">
        <v>99</v>
      </c>
      <c r="AS2" s="71" t="s">
        <v>100</v>
      </c>
      <c r="AT2" s="71" t="s">
        <v>101</v>
      </c>
      <c r="AU2" s="71" t="s">
        <v>102</v>
      </c>
      <c r="AV2" s="71" t="s">
        <v>103</v>
      </c>
      <c r="AW2" s="71" t="s">
        <v>104</v>
      </c>
      <c r="AX2" s="71" t="s">
        <v>105</v>
      </c>
      <c r="AY2" s="71" t="s">
        <v>106</v>
      </c>
      <c r="AZ2" s="71" t="s">
        <v>107</v>
      </c>
      <c r="BA2" s="71" t="s">
        <v>108</v>
      </c>
      <c r="BB2" s="71" t="s">
        <v>109</v>
      </c>
    </row>
    <row r="3" spans="1:54" ht="12.75">
      <c r="A3" s="29">
        <v>10</v>
      </c>
      <c r="B3" s="34">
        <v>217695</v>
      </c>
      <c r="C3" s="34">
        <v>255845</v>
      </c>
      <c r="D3" s="34">
        <v>438542</v>
      </c>
      <c r="E3" s="34">
        <v>415465</v>
      </c>
      <c r="F3" s="34">
        <v>321575</v>
      </c>
      <c r="G3" s="34">
        <v>326823</v>
      </c>
      <c r="H3" s="34">
        <v>393764</v>
      </c>
      <c r="I3" s="34">
        <v>312586</v>
      </c>
      <c r="J3" s="34">
        <v>334985</v>
      </c>
      <c r="K3" s="34">
        <v>430169</v>
      </c>
      <c r="L3" s="34">
        <v>487121</v>
      </c>
      <c r="M3" s="35">
        <v>502084</v>
      </c>
      <c r="N3" s="34">
        <v>471082</v>
      </c>
      <c r="O3" s="34">
        <v>423018</v>
      </c>
      <c r="P3" s="34">
        <v>545419</v>
      </c>
      <c r="Q3" s="34">
        <v>662015</v>
      </c>
      <c r="R3" s="34">
        <v>429875</v>
      </c>
      <c r="S3" s="34">
        <v>409197</v>
      </c>
      <c r="T3" s="34">
        <v>436260</v>
      </c>
      <c r="U3" s="34">
        <v>376637</v>
      </c>
      <c r="V3" s="34">
        <v>462940</v>
      </c>
      <c r="W3" s="34">
        <v>462338</v>
      </c>
      <c r="X3" s="34">
        <v>567680</v>
      </c>
      <c r="Y3" s="35">
        <v>545920</v>
      </c>
      <c r="Z3" s="34">
        <v>506272</v>
      </c>
      <c r="AA3" s="34">
        <v>554507</v>
      </c>
      <c r="AB3" s="34">
        <v>635506</v>
      </c>
      <c r="AC3" s="34">
        <v>807649</v>
      </c>
      <c r="AD3" s="34">
        <v>604154</v>
      </c>
      <c r="AE3" s="34">
        <v>562904</v>
      </c>
      <c r="AF3" s="34">
        <v>472446</v>
      </c>
      <c r="AG3" s="34">
        <v>503495</v>
      </c>
      <c r="AH3" s="34">
        <v>419630</v>
      </c>
      <c r="AI3" s="34">
        <v>585324</v>
      </c>
      <c r="AJ3" s="34">
        <v>507127</v>
      </c>
      <c r="AK3" s="35">
        <v>631180</v>
      </c>
      <c r="AL3" s="34">
        <v>497180</v>
      </c>
      <c r="AM3" s="34">
        <v>644100</v>
      </c>
      <c r="AN3" s="34">
        <v>717150</v>
      </c>
      <c r="AO3" s="36">
        <v>567757.2</v>
      </c>
      <c r="AP3" s="36">
        <v>419115</v>
      </c>
      <c r="AQ3" s="36">
        <f>'Кол-во для прогноза'!AS3*'Средний чек'!AS3</f>
        <v>382253.4001386382</v>
      </c>
      <c r="AR3" s="36">
        <f>'Кол-во для прогноза'!AT3*'Средний чек'!AT3</f>
        <v>391610.49180429627</v>
      </c>
      <c r="AS3" s="36">
        <f>'Кол-во для прогноза'!AU3*'Средний чек'!AU3</f>
        <v>362329.44655205595</v>
      </c>
      <c r="AT3" s="36">
        <f>'Кол-во для прогноза'!AV3*'Средний чек'!AV3</f>
        <v>344096.0721703179</v>
      </c>
      <c r="AU3" s="36">
        <f>'Кол-во для прогноза'!AW3*'Средний чек'!AW3</f>
        <v>428512.01974675944</v>
      </c>
      <c r="AV3" s="36">
        <f>'Кол-во для прогноза'!AX3*'Средний чек'!AX3</f>
        <v>485314.10941022146</v>
      </c>
      <c r="AW3" s="36">
        <f>'Кол-во для прогноза'!AY3*'Средний чек'!AY3</f>
        <v>510783.0011123919</v>
      </c>
      <c r="AX3" s="36">
        <f>'Кол-во для прогноза'!AZ3*'Средний чек'!AZ3</f>
        <v>464507.82591971406</v>
      </c>
      <c r="AY3" s="36">
        <f>'Кол-во для прогноза'!BA3*'Средний чек'!BA3</f>
        <v>458584.6294616837</v>
      </c>
      <c r="AZ3" s="36">
        <f>'Кол-во для прогноза'!BB3*'Средний чек'!BB3</f>
        <v>589621.683131259</v>
      </c>
      <c r="BA3" s="36">
        <f>'Кол-во для прогноза'!BC3*'Средний чек'!BC3</f>
        <v>613186.5794778989</v>
      </c>
      <c r="BB3" s="36">
        <f>'Кол-во для прогноза'!BD3*'Средний чек'!BD3</f>
        <v>451048.6414033947</v>
      </c>
    </row>
    <row r="4" spans="1:54" ht="12.75">
      <c r="A4" s="29">
        <v>11</v>
      </c>
      <c r="B4" s="34">
        <v>1009640</v>
      </c>
      <c r="C4" s="34">
        <v>886860</v>
      </c>
      <c r="D4" s="34">
        <v>1713990</v>
      </c>
      <c r="E4" s="34">
        <v>1649550</v>
      </c>
      <c r="F4" s="34">
        <v>1163130</v>
      </c>
      <c r="G4" s="34">
        <v>939830</v>
      </c>
      <c r="H4" s="34">
        <v>1086771</v>
      </c>
      <c r="I4" s="34">
        <v>1065873</v>
      </c>
      <c r="J4" s="34">
        <v>848320</v>
      </c>
      <c r="K4" s="34">
        <v>1217940</v>
      </c>
      <c r="L4" s="34">
        <v>1213860</v>
      </c>
      <c r="M4" s="35">
        <v>1221460</v>
      </c>
      <c r="N4" s="34">
        <v>1199350</v>
      </c>
      <c r="O4" s="34">
        <v>1017499</v>
      </c>
      <c r="P4" s="34">
        <v>1328150</v>
      </c>
      <c r="Q4" s="34">
        <v>1720153</v>
      </c>
      <c r="R4" s="34">
        <v>1273017</v>
      </c>
      <c r="S4" s="34">
        <v>978882</v>
      </c>
      <c r="T4" s="34">
        <v>1082986</v>
      </c>
      <c r="U4" s="34">
        <v>893315</v>
      </c>
      <c r="V4" s="34">
        <v>1032245</v>
      </c>
      <c r="W4" s="34">
        <v>939532</v>
      </c>
      <c r="X4" s="34">
        <v>1221555</v>
      </c>
      <c r="Y4" s="35">
        <v>1186550</v>
      </c>
      <c r="Z4" s="34">
        <v>1092980</v>
      </c>
      <c r="AA4" s="34">
        <v>1118568</v>
      </c>
      <c r="AB4" s="34">
        <v>1141661</v>
      </c>
      <c r="AC4" s="34">
        <v>1572414</v>
      </c>
      <c r="AD4" s="34">
        <v>1267208</v>
      </c>
      <c r="AE4" s="34">
        <v>1230467</v>
      </c>
      <c r="AF4" s="34">
        <v>957099</v>
      </c>
      <c r="AG4" s="34">
        <v>1220880</v>
      </c>
      <c r="AH4" s="34">
        <v>850533</v>
      </c>
      <c r="AI4" s="34">
        <v>1395030</v>
      </c>
      <c r="AJ4" s="34">
        <v>1269890</v>
      </c>
      <c r="AK4" s="35">
        <v>1240915</v>
      </c>
      <c r="AL4" s="34">
        <v>1232300</v>
      </c>
      <c r="AM4" s="34">
        <v>1259240</v>
      </c>
      <c r="AN4" s="34">
        <v>1473902</v>
      </c>
      <c r="AO4" s="36">
        <v>1489681.5</v>
      </c>
      <c r="AP4" s="36">
        <v>1233086.3</v>
      </c>
      <c r="AQ4" s="36">
        <f>'Кол-во для прогноза'!AS4*'Средний чек'!AS4</f>
        <v>1058210.8488406045</v>
      </c>
      <c r="AR4" s="36">
        <f>'Кол-во для прогноза'!AT4*'Средний чек'!AT4</f>
        <v>1151564.9648182672</v>
      </c>
      <c r="AS4" s="36">
        <f>'Кол-во для прогноза'!AU4*'Средний чек'!AU4</f>
        <v>1063446.2686663026</v>
      </c>
      <c r="AT4" s="36">
        <f>'Кол-во для прогноза'!AV4*'Средний чек'!AV4</f>
        <v>1012076.6547155477</v>
      </c>
      <c r="AU4" s="36">
        <f>'Кол-во для прогноза'!AW4*'Средний чек'!AW4</f>
        <v>1207843.3436273604</v>
      </c>
      <c r="AV4" s="36">
        <f>'Кол-во для прогноза'!AX4*'Средний чек'!AX4</f>
        <v>1372325.6488139334</v>
      </c>
      <c r="AW4" s="36">
        <f>'Кол-во для прогноза'!AY4*'Средний чек'!AY4</f>
        <v>1449534.4397536907</v>
      </c>
      <c r="AX4" s="36">
        <f>'Кол-во для прогноза'!AZ4*'Средний чек'!AZ4</f>
        <v>1097904.927291202</v>
      </c>
      <c r="AY4" s="36">
        <f>'Кол-во для прогноза'!BA4*'Средний чек'!BA4</f>
        <v>1154723.6384880375</v>
      </c>
      <c r="AZ4" s="36">
        <f>'Кол-во для прогноза'!BB4*'Средний чек'!BB4</f>
        <v>1556275.3647052655</v>
      </c>
      <c r="BA4" s="36">
        <f>'Кол-во для прогноза'!BC4*'Средний чек'!BC4</f>
        <v>1689586.1316596959</v>
      </c>
      <c r="BB4" s="36">
        <f>'Кол-во для прогноза'!BD4*'Средний чек'!BD4</f>
        <v>1234018.8009622823</v>
      </c>
    </row>
    <row r="5" spans="1:54" ht="12.75">
      <c r="A5" s="29">
        <v>12</v>
      </c>
      <c r="B5" s="34">
        <v>320904</v>
      </c>
      <c r="C5" s="34">
        <v>355349</v>
      </c>
      <c r="D5" s="34">
        <v>559173</v>
      </c>
      <c r="E5" s="34">
        <v>518881</v>
      </c>
      <c r="F5" s="34">
        <v>417214</v>
      </c>
      <c r="G5" s="34">
        <v>379365</v>
      </c>
      <c r="H5" s="34">
        <v>413857</v>
      </c>
      <c r="I5" s="34">
        <v>402194</v>
      </c>
      <c r="J5" s="34">
        <v>362385</v>
      </c>
      <c r="K5" s="34">
        <v>451833</v>
      </c>
      <c r="L5" s="34">
        <v>520158</v>
      </c>
      <c r="M5" s="35">
        <v>514665</v>
      </c>
      <c r="N5" s="34">
        <v>483424</v>
      </c>
      <c r="O5" s="34">
        <v>383040</v>
      </c>
      <c r="P5" s="34">
        <v>504723</v>
      </c>
      <c r="Q5" s="34">
        <v>626724</v>
      </c>
      <c r="R5" s="34">
        <v>490696</v>
      </c>
      <c r="S5" s="34">
        <v>405674</v>
      </c>
      <c r="T5" s="34">
        <v>458191</v>
      </c>
      <c r="U5" s="34">
        <v>370258</v>
      </c>
      <c r="V5" s="34">
        <v>415280</v>
      </c>
      <c r="W5" s="34">
        <v>365136</v>
      </c>
      <c r="X5" s="34">
        <v>455208</v>
      </c>
      <c r="Y5" s="35">
        <v>429675</v>
      </c>
      <c r="Z5" s="34">
        <v>403523</v>
      </c>
      <c r="AA5" s="34">
        <v>419691</v>
      </c>
      <c r="AB5" s="34">
        <v>432896</v>
      </c>
      <c r="AC5" s="34">
        <v>577771</v>
      </c>
      <c r="AD5" s="34">
        <v>474718</v>
      </c>
      <c r="AE5" s="34">
        <v>467861</v>
      </c>
      <c r="AF5" s="34">
        <v>371507</v>
      </c>
      <c r="AG5" s="34">
        <v>411688</v>
      </c>
      <c r="AH5" s="34">
        <v>333974</v>
      </c>
      <c r="AI5" s="34">
        <v>448373</v>
      </c>
      <c r="AJ5" s="34">
        <v>439632</v>
      </c>
      <c r="AK5" s="35">
        <v>474844</v>
      </c>
      <c r="AL5" s="34">
        <v>386461</v>
      </c>
      <c r="AM5" s="34">
        <v>453282</v>
      </c>
      <c r="AN5" s="34">
        <v>538773</v>
      </c>
      <c r="AO5" s="36">
        <v>471440</v>
      </c>
      <c r="AP5" s="36">
        <v>368874</v>
      </c>
      <c r="AQ5" s="36">
        <f>'Кол-во для прогноза'!AS5*'Средний чек'!AS5</f>
        <v>301641.367112371</v>
      </c>
      <c r="AR5" s="36">
        <f>'Кол-во для прогноза'!AT5*'Средний чек'!AT5</f>
        <v>312508.6583084958</v>
      </c>
      <c r="AS5" s="36">
        <f>'Кол-во для прогноза'!AU5*'Средний чек'!AU5</f>
        <v>285378.8166891288</v>
      </c>
      <c r="AT5" s="36">
        <f>'Кол-во для прогноза'!AV5*'Средний чек'!AV5</f>
        <v>272256.64214476227</v>
      </c>
      <c r="AU5" s="36">
        <f>'Кол-во для прогноза'!AW5*'Средний чек'!AW5</f>
        <v>347673.5205068275</v>
      </c>
      <c r="AV5" s="36">
        <f>'Кол-во для прогноза'!AX5*'Средний чек'!AX5</f>
        <v>397972.3992696094</v>
      </c>
      <c r="AW5" s="36">
        <f>'Кол-во для прогноза'!AY5*'Средний чек'!AY5</f>
        <v>408000.21868537203</v>
      </c>
      <c r="AX5" s="36">
        <f>'Кол-во для прогноза'!AZ5*'Средний чек'!AZ5</f>
        <v>306963.45517268335</v>
      </c>
      <c r="AY5" s="36">
        <f>'Кол-во для прогноза'!BA5*'Средний чек'!BA5</f>
        <v>332176.09583667875</v>
      </c>
      <c r="AZ5" s="36">
        <f>'Кол-во для прогноза'!BB5*'Средний чек'!BB5</f>
        <v>434580.3403134436</v>
      </c>
      <c r="BA5" s="36">
        <f>'Кол-во для прогноза'!BC5*'Средний чек'!BC5</f>
        <v>481377.48475394404</v>
      </c>
      <c r="BB5" s="36">
        <f>'Кол-во для прогноза'!BD5*'Средний чек'!BD5</f>
        <v>355665.7556670447</v>
      </c>
    </row>
    <row r="6" spans="1:54" ht="12.75">
      <c r="A6" s="29">
        <v>14</v>
      </c>
      <c r="B6" s="34">
        <v>305770</v>
      </c>
      <c r="C6" s="34">
        <v>245550</v>
      </c>
      <c r="D6" s="34">
        <v>532650</v>
      </c>
      <c r="E6" s="34">
        <v>592270</v>
      </c>
      <c r="F6" s="34">
        <v>380140</v>
      </c>
      <c r="G6" s="34">
        <v>350280</v>
      </c>
      <c r="H6" s="34">
        <v>372965</v>
      </c>
      <c r="I6" s="34">
        <v>331190</v>
      </c>
      <c r="J6" s="34">
        <v>295760</v>
      </c>
      <c r="K6" s="34">
        <v>402805</v>
      </c>
      <c r="L6" s="34">
        <v>375450</v>
      </c>
      <c r="M6" s="35">
        <v>384680</v>
      </c>
      <c r="N6" s="34">
        <v>349260</v>
      </c>
      <c r="O6" s="34">
        <v>295730</v>
      </c>
      <c r="P6" s="34">
        <v>409284</v>
      </c>
      <c r="Q6" s="34">
        <v>551972</v>
      </c>
      <c r="R6" s="34">
        <v>422160</v>
      </c>
      <c r="S6" s="34">
        <v>320639</v>
      </c>
      <c r="T6" s="34">
        <v>391715</v>
      </c>
      <c r="U6" s="34">
        <v>317980</v>
      </c>
      <c r="V6" s="34">
        <v>389500</v>
      </c>
      <c r="W6" s="34">
        <v>332684</v>
      </c>
      <c r="X6" s="34">
        <v>421942</v>
      </c>
      <c r="Y6" s="35">
        <v>338020</v>
      </c>
      <c r="Z6" s="34">
        <v>321929</v>
      </c>
      <c r="AA6" s="34">
        <v>324967</v>
      </c>
      <c r="AB6" s="34">
        <v>336866</v>
      </c>
      <c r="AC6" s="34">
        <v>540453</v>
      </c>
      <c r="AD6" s="46">
        <v>387303.5345906255</v>
      </c>
      <c r="AE6" s="47">
        <v>354750.23307589954</v>
      </c>
      <c r="AF6" s="47">
        <v>424443.1192056614</v>
      </c>
      <c r="AG6" s="47">
        <v>341371.59005127416</v>
      </c>
      <c r="AH6" s="47">
        <v>332714.5250753923</v>
      </c>
      <c r="AI6" s="47">
        <v>350190.37685925874</v>
      </c>
      <c r="AJ6" s="47">
        <v>408815.8673578516</v>
      </c>
      <c r="AK6" s="48">
        <v>355253.1130044693</v>
      </c>
      <c r="AL6" s="45">
        <v>332979.0753021782</v>
      </c>
      <c r="AM6" s="34">
        <v>533864</v>
      </c>
      <c r="AN6" s="34">
        <v>666153</v>
      </c>
      <c r="AO6" s="36">
        <v>598589</v>
      </c>
      <c r="AP6" s="36">
        <v>464519</v>
      </c>
      <c r="AQ6" s="36">
        <f>'Кол-во для прогноза'!AS6*'Средний чек'!AS6</f>
        <v>461286.2844164948</v>
      </c>
      <c r="AR6" s="36">
        <f>'Кол-во для прогноза'!AT6*'Средний чек'!AT6</f>
        <v>509110.316761106</v>
      </c>
      <c r="AS6" s="36">
        <f>'Кол-во для прогноза'!AU6*'Средний чек'!AU6</f>
        <v>456021.54621965584</v>
      </c>
      <c r="AT6" s="36">
        <f>'Кол-во для прогноза'!AV6*'Средний чек'!AV6</f>
        <v>408864.3828044751</v>
      </c>
      <c r="AU6" s="36">
        <f>'Кол-во для прогноза'!AW6*'Средний чек'!AW6</f>
        <v>429983.9029696313</v>
      </c>
      <c r="AV6" s="36">
        <f>'Кол-во для прогноза'!AX6*'Средний чек'!AX6</f>
        <v>478005.47627090296</v>
      </c>
      <c r="AW6" s="36">
        <f>'Кол-во для прогноза'!AY6*'Средний чек'!AY6</f>
        <v>417470.1698475438</v>
      </c>
      <c r="AX6" s="36">
        <f>'Кол-во для прогноза'!AZ6*'Средний чек'!AZ6</f>
        <v>458266.9036457095</v>
      </c>
      <c r="AY6" s="36">
        <f>'Кол-во для прогноза'!BA6*'Средний чек'!BA6</f>
        <v>449646.4934390057</v>
      </c>
      <c r="AZ6" s="36">
        <f>'Кол-во для прогноза'!BB6*'Средний чек'!BB6</f>
        <v>606001.5436892139</v>
      </c>
      <c r="BA6" s="36">
        <f>'Кол-во для прогноза'!BC6*'Средний чек'!BC6</f>
        <v>668328.3582315224</v>
      </c>
      <c r="BB6" s="36">
        <f>'Кол-во для прогноза'!BD6*'Средний чек'!BD6</f>
        <v>511998.06792022195</v>
      </c>
    </row>
    <row r="7" spans="1:54" ht="12.75">
      <c r="A7" s="29">
        <v>17</v>
      </c>
      <c r="B7" s="34">
        <v>661506</v>
      </c>
      <c r="C7" s="34">
        <v>594040</v>
      </c>
      <c r="D7" s="34">
        <v>961040</v>
      </c>
      <c r="E7" s="34">
        <v>983205</v>
      </c>
      <c r="F7" s="34">
        <v>712590</v>
      </c>
      <c r="G7" s="34">
        <v>609440</v>
      </c>
      <c r="H7" s="34">
        <v>696708</v>
      </c>
      <c r="I7" s="34">
        <v>660336</v>
      </c>
      <c r="J7" s="34">
        <v>506965</v>
      </c>
      <c r="K7" s="34">
        <v>708096</v>
      </c>
      <c r="L7" s="34">
        <v>693464</v>
      </c>
      <c r="M7" s="35">
        <v>722630</v>
      </c>
      <c r="N7" s="34">
        <v>693880</v>
      </c>
      <c r="O7" s="34">
        <v>546296</v>
      </c>
      <c r="P7" s="34">
        <v>815808</v>
      </c>
      <c r="Q7" s="34">
        <v>915161</v>
      </c>
      <c r="R7" s="34">
        <v>690207</v>
      </c>
      <c r="S7" s="34">
        <v>541636</v>
      </c>
      <c r="T7" s="34">
        <v>585609</v>
      </c>
      <c r="U7" s="34">
        <v>465856</v>
      </c>
      <c r="V7" s="34">
        <v>515040</v>
      </c>
      <c r="W7" s="34">
        <v>494928</v>
      </c>
      <c r="X7" s="34">
        <v>646633</v>
      </c>
      <c r="Y7" s="35">
        <v>543503</v>
      </c>
      <c r="Z7" s="34">
        <v>583558.6</v>
      </c>
      <c r="AA7" s="34">
        <v>634096.6</v>
      </c>
      <c r="AB7" s="34">
        <v>674104.4</v>
      </c>
      <c r="AC7" s="34">
        <v>995461.9</v>
      </c>
      <c r="AD7" s="34">
        <v>719897.9</v>
      </c>
      <c r="AE7" s="34">
        <v>703999.9</v>
      </c>
      <c r="AF7" s="34">
        <v>558818</v>
      </c>
      <c r="AG7" s="45">
        <v>498366.927813295</v>
      </c>
      <c r="AH7" s="46">
        <v>464711.0723877042</v>
      </c>
      <c r="AI7" s="47">
        <v>551140.437461033</v>
      </c>
      <c r="AJ7" s="47">
        <v>635040.7645145447</v>
      </c>
      <c r="AK7" s="48">
        <v>613135.3282237637</v>
      </c>
      <c r="AL7" s="46">
        <v>752232.535262408</v>
      </c>
      <c r="AM7" s="48">
        <v>638956.5961917994</v>
      </c>
      <c r="AN7" s="34">
        <v>691153</v>
      </c>
      <c r="AO7" s="36">
        <v>659528</v>
      </c>
      <c r="AP7" s="36">
        <v>493405</v>
      </c>
      <c r="AQ7" s="36">
        <f>'Кол-во для прогноза'!AS7*'Средний чек'!AS7</f>
        <v>491657.638646446</v>
      </c>
      <c r="AR7" s="36">
        <f>'Кол-во для прогноза'!AT7*'Средний чек'!AT7</f>
        <v>523167.01685633056</v>
      </c>
      <c r="AS7" s="36">
        <f>'Кол-во для прогноза'!AU7*'Средний чек'!AU7</f>
        <v>523705.3853346653</v>
      </c>
      <c r="AT7" s="36">
        <f>'Кол-во для прогноза'!AV7*'Средний чек'!AV7</f>
        <v>485123.8894275184</v>
      </c>
      <c r="AU7" s="36">
        <f>'Кол-во для прогноза'!AW7*'Средний чек'!AW7</f>
        <v>629599.731066833</v>
      </c>
      <c r="AV7" s="36">
        <f>'Кол-во для прогноза'!AX7*'Средний чек'!AX7</f>
        <v>701184.89926968</v>
      </c>
      <c r="AW7" s="36">
        <f>'Кол-во для прогноза'!AY7*'Средний чек'!AY7</f>
        <v>625397.3096594784</v>
      </c>
      <c r="AX7" s="36">
        <f>'Кол-во для прогноза'!AZ7*'Средний чек'!AZ7</f>
        <v>514231.48326996114</v>
      </c>
      <c r="AY7" s="36">
        <f>'Кол-во для прогноза'!BA7*'Средний чек'!BA7</f>
        <v>530615.0868699283</v>
      </c>
      <c r="AZ7" s="36">
        <f>'Кол-во для прогноза'!BB7*'Средний чек'!BB7</f>
        <v>738678.6223149652</v>
      </c>
      <c r="BA7" s="36">
        <f>'Кол-во для прогноза'!BC7*'Средний чек'!BC7</f>
        <v>798092.1403374834</v>
      </c>
      <c r="BB7" s="36">
        <f>'Кол-во для прогноза'!BD7*'Средний чек'!BD7</f>
        <v>588106.787742342</v>
      </c>
    </row>
    <row r="8" spans="1:54" ht="12.75">
      <c r="A8" s="29">
        <v>27</v>
      </c>
      <c r="B8" s="34">
        <v>359020</v>
      </c>
      <c r="C8" s="34">
        <v>347830</v>
      </c>
      <c r="D8" s="34">
        <v>629305</v>
      </c>
      <c r="E8" s="34">
        <v>554050</v>
      </c>
      <c r="F8" s="34">
        <v>312130</v>
      </c>
      <c r="G8" s="34">
        <v>249365</v>
      </c>
      <c r="H8" s="34">
        <v>282720</v>
      </c>
      <c r="I8" s="34">
        <v>271730</v>
      </c>
      <c r="J8" s="34">
        <v>263235</v>
      </c>
      <c r="K8" s="34">
        <v>323735</v>
      </c>
      <c r="L8" s="34">
        <v>390815</v>
      </c>
      <c r="M8" s="35">
        <v>376765</v>
      </c>
      <c r="N8" s="34">
        <v>405120</v>
      </c>
      <c r="O8" s="34">
        <v>355395</v>
      </c>
      <c r="P8" s="34">
        <v>449360</v>
      </c>
      <c r="Q8" s="45">
        <v>449360</v>
      </c>
      <c r="R8" s="43">
        <v>449360</v>
      </c>
      <c r="S8" s="44">
        <v>449360</v>
      </c>
      <c r="T8" s="44">
        <v>449360</v>
      </c>
      <c r="U8" s="44">
        <v>449360</v>
      </c>
      <c r="V8" s="45">
        <v>449360</v>
      </c>
      <c r="W8" s="34">
        <v>330550</v>
      </c>
      <c r="X8" s="34">
        <v>456205</v>
      </c>
      <c r="Y8" s="35">
        <v>465910</v>
      </c>
      <c r="Z8" s="34">
        <v>407045.5</v>
      </c>
      <c r="AA8" s="34">
        <v>412726.1</v>
      </c>
      <c r="AB8" s="34">
        <v>458749</v>
      </c>
      <c r="AC8" s="34">
        <v>603921.9</v>
      </c>
      <c r="AD8" s="34">
        <v>390314.7</v>
      </c>
      <c r="AE8" s="34">
        <v>392991.7</v>
      </c>
      <c r="AF8" s="34">
        <v>333153.4</v>
      </c>
      <c r="AG8" s="34">
        <v>360290</v>
      </c>
      <c r="AH8" s="34">
        <v>286370</v>
      </c>
      <c r="AI8" s="34">
        <v>508960</v>
      </c>
      <c r="AJ8" s="34">
        <v>504300</v>
      </c>
      <c r="AK8" s="35">
        <v>541230</v>
      </c>
      <c r="AL8" s="34">
        <v>487950.68</v>
      </c>
      <c r="AM8" s="34">
        <v>583994</v>
      </c>
      <c r="AN8" s="34">
        <v>709565</v>
      </c>
      <c r="AO8" s="36">
        <v>572903.88</v>
      </c>
      <c r="AP8" s="36">
        <v>403934</v>
      </c>
      <c r="AQ8" s="36">
        <f>'Кол-во для прогноза'!AS8*'Средний чек'!AS8</f>
        <v>361718.91855067486</v>
      </c>
      <c r="AR8" s="36">
        <f>'Кол-во для прогноза'!AT8*'Средний чек'!AT8</f>
        <v>335340.8443676218</v>
      </c>
      <c r="AS8" s="36">
        <f>'Кол-во для прогноза'!AU8*'Средний чек'!AU8</f>
        <v>324688.5987023555</v>
      </c>
      <c r="AT8" s="36">
        <f>'Кол-во для прогноза'!AV8*'Средний чек'!AV8</f>
        <v>340765.39309050003</v>
      </c>
      <c r="AU8" s="36">
        <f>'Кол-во для прогноза'!AW8*'Средний чек'!AW8</f>
        <v>393430.7118435271</v>
      </c>
      <c r="AV8" s="36">
        <f>'Кол-во для прогноза'!AX8*'Средний чек'!AX8</f>
        <v>497436.6255687026</v>
      </c>
      <c r="AW8" s="36">
        <f>'Кол-во для прогноза'!AY8*'Средний чек'!AY8</f>
        <v>543624.5679237378</v>
      </c>
      <c r="AX8" s="36">
        <f>'Кол-во для прогноза'!AZ8*'Средний чек'!AZ8</f>
        <v>352253.0738434131</v>
      </c>
      <c r="AY8" s="36">
        <f>'Кол-во для прогноза'!BA8*'Средний чек'!BA8</f>
        <v>360938.2797812196</v>
      </c>
      <c r="AZ8" s="36">
        <f>'Кол-во для прогноза'!BB8*'Средний чек'!BB8</f>
        <v>515156.40037733247</v>
      </c>
      <c r="BA8" s="36">
        <f>'Кол-во для прогноза'!BC8*'Средний чек'!BC8</f>
        <v>514646.5313255848</v>
      </c>
      <c r="BB8" s="36">
        <f>'Кол-во для прогноза'!BD8*'Средний чек'!BD8</f>
        <v>397355.2557681297</v>
      </c>
    </row>
    <row r="9" spans="1:54" ht="12.75">
      <c r="A9" s="29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v>363493</v>
      </c>
      <c r="Y9" s="35">
        <v>310758</v>
      </c>
      <c r="Z9" s="34">
        <v>114005</v>
      </c>
      <c r="AA9" s="34">
        <v>290155</v>
      </c>
      <c r="AB9" s="34">
        <v>330859</v>
      </c>
      <c r="AC9" s="59">
        <v>309925.9230085948</v>
      </c>
      <c r="AD9" s="46">
        <v>256973.4043711142</v>
      </c>
      <c r="AE9" s="46">
        <v>221109.67178108316</v>
      </c>
      <c r="AF9" s="46">
        <v>223976.70866095086</v>
      </c>
      <c r="AG9" s="46">
        <v>210274.98741476703</v>
      </c>
      <c r="AH9" s="46">
        <v>193567.51558494297</v>
      </c>
      <c r="AI9" s="46">
        <v>234719.06075004447</v>
      </c>
      <c r="AJ9" s="46">
        <v>263205.7220829189</v>
      </c>
      <c r="AK9" s="46">
        <v>262403.5418875651</v>
      </c>
      <c r="AL9" s="46">
        <v>236732.82059328354</v>
      </c>
      <c r="AM9" s="34">
        <v>387281</v>
      </c>
      <c r="AN9" s="34">
        <v>494330</v>
      </c>
      <c r="AO9" s="36">
        <v>395715</v>
      </c>
      <c r="AP9" s="36">
        <v>269903</v>
      </c>
      <c r="AQ9" s="36">
        <f>'Кол-во для прогноза'!AS9*'Средний чек'!AS9</f>
        <v>242781.520459185</v>
      </c>
      <c r="AR9" s="36">
        <f>'Кол-во для прогноза'!AT9*'Средний чек'!AT9</f>
        <v>245871.6587207452</v>
      </c>
      <c r="AS9" s="36">
        <f>'Кол-во для прогноза'!AU9*'Средний чек'!AU9</f>
        <v>230798.41728928257</v>
      </c>
      <c r="AT9" s="36">
        <f>'Кол-во для прогноза'!AV9*'Средний чек'!AV9</f>
        <v>217540.0322368132</v>
      </c>
      <c r="AU9" s="36">
        <f>'Кол-во для прогноза'!AW9*'Средний чек'!AW9</f>
        <v>262905.6394612288</v>
      </c>
      <c r="AV9" s="36">
        <f>'Кол-во для прогноза'!AX9*'Средний чек'!AX9</f>
        <v>309219.4860906592</v>
      </c>
      <c r="AW9" s="36">
        <f>'Кол-во для прогноза'!AY9*'Средний чек'!AY9</f>
        <v>296439.7776922676</v>
      </c>
      <c r="AX9" s="36">
        <f>'Кол-во для прогноза'!AZ9*'Средний чек'!AZ9</f>
        <v>274939.8572875072</v>
      </c>
      <c r="AY9" s="36">
        <f>'Кол-во для прогноза'!BA9*'Средний чек'!BA9</f>
        <v>293646.27224200824</v>
      </c>
      <c r="AZ9" s="36">
        <f>'Кол-во для прогноза'!BB9*'Средний чек'!BB9</f>
        <v>412248.2252399022</v>
      </c>
      <c r="BA9" s="36">
        <f>'Кол-во для прогноза'!BC9*'Средний чек'!BC9</f>
        <v>415070.80383157585</v>
      </c>
      <c r="BB9" s="36">
        <f>'Кол-во для прогноза'!BD9*'Средний чек'!BD9</f>
        <v>302562.3228863044</v>
      </c>
    </row>
    <row r="10" spans="1:54" ht="12.75">
      <c r="A10" s="29">
        <v>150</v>
      </c>
      <c r="B10" s="34">
        <v>1000650</v>
      </c>
      <c r="C10" s="34">
        <v>950615</v>
      </c>
      <c r="D10" s="34">
        <v>1782810</v>
      </c>
      <c r="E10" s="34">
        <v>1507580</v>
      </c>
      <c r="F10" s="34">
        <v>1025870</v>
      </c>
      <c r="G10" s="34">
        <v>832190</v>
      </c>
      <c r="H10" s="34">
        <v>994845</v>
      </c>
      <c r="I10" s="34">
        <v>897570</v>
      </c>
      <c r="J10" s="34">
        <v>839685</v>
      </c>
      <c r="K10" s="34">
        <v>1004205</v>
      </c>
      <c r="L10" s="34">
        <v>1133790</v>
      </c>
      <c r="M10" s="35">
        <v>1177550</v>
      </c>
      <c r="N10" s="34">
        <v>1043240</v>
      </c>
      <c r="O10" s="34">
        <v>910410</v>
      </c>
      <c r="P10" s="34">
        <v>1374965</v>
      </c>
      <c r="Q10" s="34">
        <v>1712910</v>
      </c>
      <c r="R10" s="34">
        <v>1082380</v>
      </c>
      <c r="S10" s="34">
        <v>944155</v>
      </c>
      <c r="T10" s="34">
        <v>1011360</v>
      </c>
      <c r="U10" s="34">
        <v>744575</v>
      </c>
      <c r="V10" s="34">
        <v>945835</v>
      </c>
      <c r="W10" s="34">
        <v>996910</v>
      </c>
      <c r="X10" s="34">
        <v>1378280</v>
      </c>
      <c r="Y10" s="35">
        <v>1243770</v>
      </c>
      <c r="Z10" s="34">
        <v>1250728</v>
      </c>
      <c r="AA10" s="34">
        <v>1412765.4</v>
      </c>
      <c r="AB10" s="34">
        <v>1520837</v>
      </c>
      <c r="AC10" s="34">
        <v>1350114</v>
      </c>
      <c r="AD10" s="46">
        <v>1085437.9661849043</v>
      </c>
      <c r="AE10" s="47">
        <v>891000.1407973997</v>
      </c>
      <c r="AF10" s="48">
        <v>941461.5057647</v>
      </c>
      <c r="AG10" s="45">
        <v>765891.9288305377</v>
      </c>
      <c r="AH10" s="34">
        <v>544510</v>
      </c>
      <c r="AI10" s="34">
        <v>979760</v>
      </c>
      <c r="AJ10" s="34">
        <v>1129380</v>
      </c>
      <c r="AK10" s="35">
        <v>1394480</v>
      </c>
      <c r="AL10" s="34">
        <v>893719.55</v>
      </c>
      <c r="AM10" s="34">
        <v>1419169.6</v>
      </c>
      <c r="AN10" s="34">
        <v>1675755.9100000001</v>
      </c>
      <c r="AO10" s="36">
        <v>1421333.3</v>
      </c>
      <c r="AP10" s="36">
        <v>1042438.5</v>
      </c>
      <c r="AQ10" s="36">
        <f>'Кол-во для прогноза'!AS10*'Средний чек'!AS10</f>
        <v>852489.4926056525</v>
      </c>
      <c r="AR10" s="36">
        <f>'Кол-во для прогноза'!AT10*'Средний чек'!AT10</f>
        <v>893031.6621654094</v>
      </c>
      <c r="AS10" s="36">
        <f>'Кол-во для прогноза'!AU10*'Средний чек'!AU10</f>
        <v>807710.3986193348</v>
      </c>
      <c r="AT10" s="36">
        <f>'Кол-во для прогноза'!AV10*'Средний чек'!AV10</f>
        <v>811486.0802858816</v>
      </c>
      <c r="AU10" s="36">
        <f>'Кол-во для прогноза'!AW10*'Средний чек'!AW10</f>
        <v>1008549.9732653052</v>
      </c>
      <c r="AV10" s="36">
        <f>'Кол-во для прогноза'!AX10*'Средний чек'!AX10</f>
        <v>1148848.0609601564</v>
      </c>
      <c r="AW10" s="36">
        <f>'Кол-во для прогноза'!AY10*'Средний чек'!AY10</f>
        <v>1229245.5448980613</v>
      </c>
      <c r="AX10" s="36">
        <f>'Кол-во для прогноза'!AZ10*'Средний чек'!AZ10</f>
        <v>1039216.2641533334</v>
      </c>
      <c r="AY10" s="36">
        <f>'Кол-во для прогноза'!BA10*'Средний чек'!BA10</f>
        <v>1102083.2623076472</v>
      </c>
      <c r="AZ10" s="36">
        <f>'Кол-во для прогноза'!BB10*'Средний чек'!BB10</f>
        <v>1435418.8191603909</v>
      </c>
      <c r="BA10" s="36">
        <f>'Кол-во для прогноза'!BC10*'Средний чек'!BC10</f>
        <v>1444604.7752193506</v>
      </c>
      <c r="BB10" s="36">
        <f>'Кол-во для прогноза'!BD10*'Средний чек'!BD10</f>
        <v>1006084.381774927</v>
      </c>
    </row>
    <row r="11" spans="1:54" ht="12.75">
      <c r="A11" s="29">
        <v>305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4"/>
      <c r="AA11" s="34"/>
      <c r="AB11" s="34"/>
      <c r="AC11" s="34"/>
      <c r="AD11" s="34"/>
      <c r="AE11" s="34"/>
      <c r="AF11" s="34"/>
      <c r="AG11" s="34">
        <v>333378</v>
      </c>
      <c r="AH11" s="34">
        <v>464566</v>
      </c>
      <c r="AI11" s="34">
        <v>613812</v>
      </c>
      <c r="AJ11" s="34">
        <v>614650</v>
      </c>
      <c r="AK11" s="34">
        <v>743778</v>
      </c>
      <c r="AL11" s="34">
        <v>563408</v>
      </c>
      <c r="AM11" s="34">
        <v>780193</v>
      </c>
      <c r="AN11" s="34">
        <v>824962</v>
      </c>
      <c r="AO11" s="36">
        <v>718391</v>
      </c>
      <c r="AP11" s="36">
        <v>671113</v>
      </c>
      <c r="AQ11" s="36">
        <f>'Кол-во для прогноза'!AS11*'Средний чек'!AS11</f>
        <v>464575.14248045464</v>
      </c>
      <c r="AR11" s="36">
        <f>'Кол-во для прогноза'!AT11*'Средний чек'!AT11</f>
        <v>524072.7118914696</v>
      </c>
      <c r="AS11" s="36">
        <f>'Кол-во для прогноза'!AU11*'Средний чек'!AU11</f>
        <v>483478.0936890677</v>
      </c>
      <c r="AT11" s="36">
        <f>'Кол-во для прогноза'!AV11*'Средний чек'!AV11</f>
        <v>453753.9347440384</v>
      </c>
      <c r="AU11" s="36">
        <f>'Кол-во для прогноза'!AW11*'Средний чек'!AW11</f>
        <v>567322.6673561705</v>
      </c>
      <c r="AV11" s="36">
        <f>'Кол-во для прогноза'!AX11*'Средний чек'!AX11</f>
        <v>692844.7351871612</v>
      </c>
      <c r="AW11" s="36">
        <f>'Кол-во для прогноза'!AY11*'Средний чек'!AY11</f>
        <v>642979.7211944076</v>
      </c>
      <c r="AX11" s="36">
        <f>'Кол-во для прогноза'!AZ11*'Средний чек'!AZ11</f>
        <v>635057.9419433946</v>
      </c>
      <c r="AY11" s="36">
        <f>'Кол-во для прогноза'!BA11*'Средний чек'!BA11</f>
        <v>636469.6394498069</v>
      </c>
      <c r="AZ11" s="36">
        <f>'Кол-во для прогноза'!BB11*'Средний чек'!BB11</f>
        <v>861710.5594648728</v>
      </c>
      <c r="BA11" s="36">
        <f>'Кол-во для прогноза'!BC11*'Средний чек'!BC11</f>
        <v>842675.8407755635</v>
      </c>
      <c r="BB11" s="36">
        <f>'Кол-во для прогноза'!BD11*'Средний чек'!BD11</f>
        <v>588861.0503392897</v>
      </c>
    </row>
  </sheetData>
  <sheetProtection/>
  <mergeCells count="1">
    <mergeCell ref="AQ1:BB1"/>
  </mergeCells>
  <hyperlinks>
    <hyperlink ref="A1" r:id="rId1" display="www.4analytics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46.125" style="82" customWidth="1"/>
    <col min="2" max="16384" width="9.125" style="82" customWidth="1"/>
  </cols>
  <sheetData>
    <row r="1" ht="112.5" customHeight="1">
      <c r="A1" s="81" t="s">
        <v>120</v>
      </c>
    </row>
    <row r="2" ht="32.25" customHeight="1">
      <c r="A2" s="83"/>
    </row>
    <row r="3" s="85" customFormat="1" ht="17.25">
      <c r="A3" s="84" t="s">
        <v>121</v>
      </c>
    </row>
    <row r="4" s="85" customFormat="1" ht="17.25">
      <c r="A4" s="84" t="s">
        <v>122</v>
      </c>
    </row>
    <row r="5" s="85" customFormat="1" ht="17.25">
      <c r="A5" s="84" t="s">
        <v>123</v>
      </c>
    </row>
    <row r="6" s="85" customFormat="1" ht="17.25">
      <c r="A6" s="84" t="s">
        <v>124</v>
      </c>
    </row>
    <row r="7" s="85" customFormat="1" ht="17.25">
      <c r="A7" s="84" t="s">
        <v>125</v>
      </c>
    </row>
    <row r="8" s="85" customFormat="1" ht="17.25">
      <c r="A8" s="84" t="s">
        <v>126</v>
      </c>
    </row>
    <row r="9" s="85" customFormat="1" ht="17.25">
      <c r="A9" s="84" t="s">
        <v>127</v>
      </c>
    </row>
    <row r="10" s="85" customFormat="1" ht="17.25">
      <c r="A10" s="84" t="s">
        <v>128</v>
      </c>
    </row>
    <row r="11" ht="31.5" customHeight="1">
      <c r="A11" s="83"/>
    </row>
    <row r="12" ht="57.75" customHeight="1">
      <c r="A12" s="86" t="s">
        <v>129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NAPAS</dc:creator>
  <cp:keywords/>
  <dc:description/>
  <cp:lastModifiedBy>Лёська</cp:lastModifiedBy>
  <dcterms:created xsi:type="dcterms:W3CDTF">2011-10-22T18:43:07Z</dcterms:created>
  <dcterms:modified xsi:type="dcterms:W3CDTF">2015-11-29T16:23:39Z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